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Resul original Vertical" sheetId="1" r:id="rId1"/>
    <sheet name="Resul original Horizontal" sheetId="2" r:id="rId2"/>
    <sheet name="balance original Vertical" sheetId="3" r:id="rId3"/>
    <sheet name="balance original Horizontal" sheetId="4" r:id="rId4"/>
  </sheets>
  <definedNames/>
  <calcPr fullCalcOnLoad="1"/>
</workbook>
</file>

<file path=xl/sharedStrings.xml><?xml version="1.0" encoding="utf-8"?>
<sst xmlns="http://schemas.openxmlformats.org/spreadsheetml/2006/main" count="178" uniqueCount="90">
  <si>
    <t>Devoluciones sobre ventas</t>
  </si>
  <si>
    <t>Ventas Netas</t>
  </si>
  <si>
    <t>Total Costo de Ventas</t>
  </si>
  <si>
    <t>Fletes</t>
  </si>
  <si>
    <t>Total Costo de Ventas Directo</t>
  </si>
  <si>
    <t>Total de Gastos Fijos</t>
  </si>
  <si>
    <t>Descripción</t>
  </si>
  <si>
    <t>Otros</t>
  </si>
  <si>
    <t>Sub- Total</t>
  </si>
  <si>
    <t>Total cuentas por cobrar</t>
  </si>
  <si>
    <t>Materiales</t>
  </si>
  <si>
    <t>Repuestos</t>
  </si>
  <si>
    <t>Gastos pagados por anticipado</t>
  </si>
  <si>
    <t>Cuentas afiliadas largo plazo</t>
  </si>
  <si>
    <t>Terrenos</t>
  </si>
  <si>
    <t>Edificios e Instalaciones</t>
  </si>
  <si>
    <t>Maquinaria y Equipo</t>
  </si>
  <si>
    <t>Herramientas</t>
  </si>
  <si>
    <t>Mobiliario y equipo</t>
  </si>
  <si>
    <t>Depreciaciones</t>
  </si>
  <si>
    <t>Intangibles</t>
  </si>
  <si>
    <t>ACTIVOS</t>
  </si>
  <si>
    <t>PASIVOS</t>
  </si>
  <si>
    <t>Cuentas por pagar comercio</t>
  </si>
  <si>
    <t>Cuentas afiliadas por pagar</t>
  </si>
  <si>
    <t>Otras cuentas por pagar</t>
  </si>
  <si>
    <t>Total pasivo corriente</t>
  </si>
  <si>
    <t>Otras cuentas por pagar largo plazo</t>
  </si>
  <si>
    <t>Capital</t>
  </si>
  <si>
    <t>Revaluaciones</t>
  </si>
  <si>
    <t>Reserva de reinversión</t>
  </si>
  <si>
    <t>Utilidades retenidas</t>
  </si>
  <si>
    <t>PARA LOS AÑOS MENCIONADOS</t>
  </si>
  <si>
    <t>Pérdida (Ganancia) despúes de reserva legal</t>
  </si>
  <si>
    <t xml:space="preserve">BALANCE GENERAL DE EMPAMASTER, S.A. </t>
  </si>
  <si>
    <t xml:space="preserve">ESTADO DE RESULDADOS DE  EMPAMASTER, S.A. </t>
  </si>
  <si>
    <t>Total activos no corrientes</t>
  </si>
  <si>
    <t>Cuentas por cobrar clientes locales</t>
  </si>
  <si>
    <t>Cuentas por cobrar clientes de exterior</t>
  </si>
  <si>
    <t>Consumos de materias primas</t>
  </si>
  <si>
    <t>Ventas brutas</t>
  </si>
  <si>
    <t>Mano de obra directa</t>
  </si>
  <si>
    <t>Fabricación directa</t>
  </si>
  <si>
    <t>Gastos variables de ventas</t>
  </si>
  <si>
    <t>Margen de Contribución</t>
  </si>
  <si>
    <t>Gastos fijos de venta</t>
  </si>
  <si>
    <t>Gastos de administración</t>
  </si>
  <si>
    <t>Gastos financieros</t>
  </si>
  <si>
    <t>Resultado en operación</t>
  </si>
  <si>
    <t>Otros (ingresos) y egresos netos</t>
  </si>
  <si>
    <t>Impuesto sobre la renta</t>
  </si>
  <si>
    <t>Pérdida (Ganancia)  Neta</t>
  </si>
  <si>
    <t>Reserva legal</t>
  </si>
  <si>
    <t>Pérdida (Ganancia) antes de impuesto sobre la renta</t>
  </si>
  <si>
    <t>Caja y bancos</t>
  </si>
  <si>
    <t>Acciones y valores</t>
  </si>
  <si>
    <t>Reservas cuentas dudosas</t>
  </si>
  <si>
    <t>Materia prima</t>
  </si>
  <si>
    <t>Productos en proceso</t>
  </si>
  <si>
    <t>Reserva de obsolecencia de inventarios</t>
  </si>
  <si>
    <t>Construcciones en proceso</t>
  </si>
  <si>
    <t>Total planta y equipo</t>
  </si>
  <si>
    <t>Total inventarios</t>
  </si>
  <si>
    <t>Total de activos corrientes</t>
  </si>
  <si>
    <t>Total planta y equipo neto</t>
  </si>
  <si>
    <t>Total de activos</t>
  </si>
  <si>
    <t>Obligación laboral</t>
  </si>
  <si>
    <t>Total pasivo no corriente</t>
  </si>
  <si>
    <t>Total pasivo</t>
  </si>
  <si>
    <t>Excesos de capital</t>
  </si>
  <si>
    <t>(Pérdida) / utilidad del ejercicio</t>
  </si>
  <si>
    <t>Total patrimonio</t>
  </si>
  <si>
    <t>Total pasivo más patrimonio</t>
  </si>
  <si>
    <t>Productos términados</t>
  </si>
  <si>
    <t>Mercaderia en tránsito</t>
  </si>
  <si>
    <t>Vehículos</t>
  </si>
  <si>
    <t>Préstamos bancarios</t>
  </si>
  <si>
    <t>Préstamos largo plazo</t>
  </si>
  <si>
    <t>Gastos fijos de fabricación</t>
  </si>
  <si>
    <t>CIFRAS PRESENTADAS EN QUETZALES</t>
  </si>
  <si>
    <t>CIFRAS PRESENTADAS DE QUETZALES</t>
  </si>
  <si>
    <t>2011</t>
  </si>
  <si>
    <t>2012</t>
  </si>
  <si>
    <t>VERTICAL</t>
  </si>
  <si>
    <t>TOTAL</t>
  </si>
  <si>
    <t>PARCIAL</t>
  </si>
  <si>
    <t>RELATIVO</t>
  </si>
  <si>
    <t>ABSOLUTO</t>
  </si>
  <si>
    <t>Costo</t>
  </si>
  <si>
    <t>Disponibilidades</t>
  </si>
</sst>
</file>

<file path=xl/styles.xml><?xml version="1.0" encoding="utf-8"?>
<styleSheet xmlns="http://schemas.openxmlformats.org/spreadsheetml/2006/main">
  <numFmts count="52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D_M_-;\-* #,##0.00\ _D_M_-;_-* &quot;-&quot;??\ _D_M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\ &quot;DM&quot;_-;\-* #,##0\ &quot;DM&quot;_-;_-* &quot;-&quot;\ &quot;DM&quot;_-;_-@_-"/>
    <numFmt numFmtId="174" formatCode="#,##0.00_);\(#,##0.00\);&quot;-&quot;"/>
    <numFmt numFmtId="175" formatCode="#,##0_);\(#,##0\);&quot;-&quot;"/>
    <numFmt numFmtId="176" formatCode="#,##0.00,_);\(#,##0.00,\);&quot;-&quot;"/>
    <numFmt numFmtId="177" formatCode="#,##0,_);\(#,##0,\);&quot;-&quot;"/>
    <numFmt numFmtId="178" formatCode="0.000"/>
    <numFmt numFmtId="179" formatCode="_-* #,##0.0000_-;\-* #,##0.0000_-;_-* &quot;-&quot;??_-;_-@_-"/>
    <numFmt numFmtId="180" formatCode="0.0000000"/>
    <numFmt numFmtId="181" formatCode="0.000000"/>
    <numFmt numFmtId="182" formatCode="0.00000"/>
    <numFmt numFmtId="183" formatCode="0.0000"/>
    <numFmt numFmtId="184" formatCode="0.0"/>
    <numFmt numFmtId="185" formatCode="0.0%"/>
    <numFmt numFmtId="186" formatCode="#,##0.0,_);\(#,##0.0,\);&quot;-&quot;"/>
    <numFmt numFmtId="187" formatCode="#,##0.0"/>
    <numFmt numFmtId="188" formatCode="_(* #,##0.0_);_(* \(#,##0.0\);_(* &quot;-&quot;??_);_(@_)"/>
    <numFmt numFmtId="189" formatCode="_(* #,##0_);_(* \(#,##0\);_(* &quot;-&quot;??_);_(@_)"/>
    <numFmt numFmtId="190" formatCode="0.000000000000000%"/>
    <numFmt numFmtId="191" formatCode="_(* #,##0.000_);_(* \(#,##0.000\);_(* &quot;-&quot;??_);_(@_)"/>
    <numFmt numFmtId="192" formatCode="_(* #,##0.0000_);_(* \(#,##0.0000\);_(* &quot;-&quot;??_);_(@_)"/>
    <numFmt numFmtId="193" formatCode="0.0000000000000000%"/>
    <numFmt numFmtId="194" formatCode="0.00000000000000%"/>
    <numFmt numFmtId="195" formatCode="0.0000000000000%"/>
    <numFmt numFmtId="196" formatCode="0.000000000000%"/>
    <numFmt numFmtId="197" formatCode="0.00000000000%"/>
    <numFmt numFmtId="198" formatCode="0.0000000000%"/>
    <numFmt numFmtId="199" formatCode="0.000000000%"/>
    <numFmt numFmtId="200" formatCode="0.00000000%"/>
    <numFmt numFmtId="201" formatCode="0.0000000%"/>
    <numFmt numFmtId="202" formatCode="0.000000%"/>
    <numFmt numFmtId="203" formatCode="0.00000%"/>
    <numFmt numFmtId="204" formatCode="0.0000%"/>
    <numFmt numFmtId="205" formatCode="0.000%"/>
    <numFmt numFmtId="206" formatCode="0_);\(0\)"/>
    <numFmt numFmtId="207" formatCode="[$-100A]dddd\,\ dd&quot; de &quot;mmmm&quot; de &quot;yyyy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11"/>
      <color indexed="63"/>
      <name val="Calibri"/>
      <family val="2"/>
    </font>
    <font>
      <sz val="11"/>
      <color indexed="24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24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left"/>
    </xf>
    <xf numFmtId="4" fontId="5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" fontId="4" fillId="0" borderId="11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4" fillId="33" borderId="13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horizontal="left"/>
    </xf>
    <xf numFmtId="4" fontId="5" fillId="34" borderId="12" xfId="0" applyNumberFormat="1" applyFont="1" applyFill="1" applyBorder="1" applyAlignment="1">
      <alignment/>
    </xf>
    <xf numFmtId="49" fontId="6" fillId="33" borderId="12" xfId="0" applyNumberFormat="1" applyFont="1" applyFill="1" applyBorder="1" applyAlignment="1">
      <alignment horizontal="left"/>
    </xf>
    <xf numFmtId="0" fontId="4" fillId="35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3" fontId="4" fillId="0" borderId="11" xfId="48" applyFont="1" applyFill="1" applyBorder="1" applyAlignment="1">
      <alignment horizontal="center"/>
    </xf>
    <xf numFmtId="43" fontId="1" fillId="0" borderId="11" xfId="48" applyFont="1" applyFill="1" applyBorder="1" applyAlignment="1">
      <alignment/>
    </xf>
    <xf numFmtId="43" fontId="1" fillId="0" borderId="13" xfId="48" applyFont="1" applyFill="1" applyBorder="1" applyAlignment="1">
      <alignment/>
    </xf>
    <xf numFmtId="43" fontId="4" fillId="0" borderId="11" xfId="48" applyFont="1" applyFill="1" applyBorder="1" applyAlignment="1">
      <alignment/>
    </xf>
    <xf numFmtId="43" fontId="5" fillId="0" borderId="14" xfId="48" applyFont="1" applyFill="1" applyBorder="1" applyAlignment="1">
      <alignment/>
    </xf>
    <xf numFmtId="43" fontId="5" fillId="0" borderId="13" xfId="48" applyFont="1" applyFill="1" applyBorder="1" applyAlignment="1">
      <alignment/>
    </xf>
    <xf numFmtId="43" fontId="5" fillId="0" borderId="11" xfId="48" applyFont="1" applyFill="1" applyBorder="1" applyAlignment="1">
      <alignment/>
    </xf>
    <xf numFmtId="43" fontId="5" fillId="0" borderId="15" xfId="48" applyFont="1" applyFill="1" applyBorder="1" applyAlignment="1">
      <alignment/>
    </xf>
    <xf numFmtId="43" fontId="4" fillId="0" borderId="13" xfId="48" applyFont="1" applyFill="1" applyBorder="1" applyAlignment="1">
      <alignment/>
    </xf>
    <xf numFmtId="43" fontId="5" fillId="33" borderId="12" xfId="48" applyFont="1" applyFill="1" applyBorder="1" applyAlignment="1">
      <alignment/>
    </xf>
    <xf numFmtId="43" fontId="1" fillId="0" borderId="0" xfId="48" applyFont="1" applyFill="1" applyAlignment="1">
      <alignment/>
    </xf>
    <xf numFmtId="206" fontId="4" fillId="0" borderId="13" xfId="48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10" fontId="0" fillId="0" borderId="0" xfId="54" applyNumberFormat="1" applyFont="1" applyFill="1" applyAlignment="1">
      <alignment/>
    </xf>
    <xf numFmtId="0" fontId="0" fillId="0" borderId="0" xfId="0" applyFont="1" applyFill="1" applyAlignment="1">
      <alignment/>
    </xf>
    <xf numFmtId="10" fontId="1" fillId="0" borderId="0" xfId="54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43" fontId="4" fillId="0" borderId="11" xfId="48" applyFont="1" applyFill="1" applyBorder="1" applyAlignment="1">
      <alignment/>
    </xf>
    <xf numFmtId="43" fontId="0" fillId="0" borderId="0" xfId="48" applyFont="1" applyFill="1" applyAlignment="1">
      <alignment/>
    </xf>
    <xf numFmtId="43" fontId="0" fillId="0" borderId="0" xfId="48" applyFont="1" applyFill="1" applyAlignment="1">
      <alignment/>
    </xf>
    <xf numFmtId="10" fontId="5" fillId="0" borderId="0" xfId="54" applyNumberFormat="1" applyFont="1" applyFill="1" applyBorder="1" applyAlignment="1">
      <alignment/>
    </xf>
    <xf numFmtId="10" fontId="1" fillId="0" borderId="0" xfId="54" applyNumberFormat="1" applyFont="1" applyFill="1" applyBorder="1" applyAlignment="1">
      <alignment/>
    </xf>
    <xf numFmtId="43" fontId="1" fillId="0" borderId="0" xfId="0" applyNumberFormat="1" applyFont="1" applyFill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10" fontId="0" fillId="0" borderId="19" xfId="54" applyNumberFormat="1" applyFont="1" applyFill="1" applyBorder="1" applyAlignment="1">
      <alignment horizontal="center"/>
    </xf>
    <xf numFmtId="10" fontId="0" fillId="0" borderId="0" xfId="54" applyNumberFormat="1" applyFont="1" applyFill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43" fontId="4" fillId="35" borderId="16" xfId="48" applyFont="1" applyFill="1" applyBorder="1" applyAlignment="1">
      <alignment horizontal="center"/>
    </xf>
    <xf numFmtId="43" fontId="4" fillId="35" borderId="24" xfId="48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EAD8"/>
      <rgbColor rgb="00AEE5FB"/>
      <rgbColor rgb="00EEF9FD"/>
      <rgbColor rgb="00FEFEB8"/>
      <rgbColor rgb="00CDE8FB"/>
      <rgbColor rgb="00CEF8AE"/>
      <rgbColor rgb="00FDBCBC"/>
      <rgbColor rgb="00FCDEC0"/>
      <rgbColor rgb="00EBEAD8"/>
      <rgbColor rgb="005DCBFD"/>
      <rgbColor rgb="00D7ECF4"/>
      <rgbColor rgb="00F9ED5B"/>
      <rgbColor rgb="009ACCEE"/>
      <rgbColor rgb="0079C666"/>
      <rgbColor rgb="00FA6A6A"/>
      <rgbColor rgb="00FBC36E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="200" zoomScaleNormal="200" zoomScalePageLayoutView="0" workbookViewId="0" topLeftCell="A1">
      <selection activeCell="E1" sqref="E1"/>
    </sheetView>
  </sheetViews>
  <sheetFormatPr defaultColWidth="11.421875" defaultRowHeight="12.75"/>
  <cols>
    <col min="1" max="1" width="30.7109375" style="1" customWidth="1"/>
    <col min="2" max="2" width="12.8515625" style="1" bestFit="1" customWidth="1"/>
    <col min="3" max="3" width="12.8515625" style="1" customWidth="1"/>
    <col min="4" max="4" width="12.7109375" style="42" customWidth="1"/>
    <col min="5" max="5" width="11.421875" style="42" customWidth="1"/>
    <col min="6" max="6" width="11.421875" style="1" customWidth="1"/>
    <col min="7" max="16384" width="11.421875" style="1" customWidth="1"/>
  </cols>
  <sheetData>
    <row r="2" spans="1:3" ht="12.75">
      <c r="A2" s="53" t="s">
        <v>35</v>
      </c>
      <c r="B2" s="54"/>
      <c r="C2" s="45"/>
    </row>
    <row r="3" spans="1:3" ht="12.75">
      <c r="A3" s="55" t="s">
        <v>80</v>
      </c>
      <c r="B3" s="56"/>
      <c r="C3" s="45"/>
    </row>
    <row r="4" spans="1:5" ht="12.75">
      <c r="A4" s="57" t="s">
        <v>32</v>
      </c>
      <c r="B4" s="58"/>
      <c r="C4" s="45"/>
      <c r="D4" s="59"/>
      <c r="E4" s="60"/>
    </row>
    <row r="5" spans="1:5" ht="12.75">
      <c r="A5" s="24"/>
      <c r="B5" s="46"/>
      <c r="C5" s="45"/>
      <c r="D5" s="59" t="s">
        <v>83</v>
      </c>
      <c r="E5" s="60"/>
    </row>
    <row r="6" spans="1:5" ht="12.75">
      <c r="A6" s="18" t="s">
        <v>6</v>
      </c>
      <c r="B6" s="19" t="s">
        <v>81</v>
      </c>
      <c r="C6" s="37"/>
      <c r="D6" s="42" t="s">
        <v>84</v>
      </c>
      <c r="E6" s="42" t="s">
        <v>85</v>
      </c>
    </row>
    <row r="7" spans="1:3" ht="12.75">
      <c r="A7" s="2" t="s">
        <v>40</v>
      </c>
      <c r="B7" s="3">
        <v>-107000000</v>
      </c>
      <c r="C7" s="38"/>
    </row>
    <row r="8" spans="1:3" ht="12.75">
      <c r="A8" s="4" t="s">
        <v>0</v>
      </c>
      <c r="B8" s="5">
        <v>4900000</v>
      </c>
      <c r="C8" s="38"/>
    </row>
    <row r="9" spans="1:3" ht="12.75">
      <c r="A9" s="6" t="s">
        <v>1</v>
      </c>
      <c r="B9" s="7">
        <v>-102100000</v>
      </c>
      <c r="C9" s="39">
        <f>+B9*-1</f>
        <v>102100000</v>
      </c>
    </row>
    <row r="10" spans="1:5" ht="12.75">
      <c r="A10" s="4" t="s">
        <v>39</v>
      </c>
      <c r="B10" s="5">
        <v>56000000</v>
      </c>
      <c r="C10" s="38"/>
      <c r="D10" s="42">
        <f>+B10/$B$9</f>
        <v>-0.5484818805093046</v>
      </c>
      <c r="E10" s="42">
        <f>+B10/$B$16</f>
        <v>0.7516778523489933</v>
      </c>
    </row>
    <row r="11" spans="1:5" ht="12.75">
      <c r="A11" s="4" t="s">
        <v>41</v>
      </c>
      <c r="B11" s="5">
        <v>9800000</v>
      </c>
      <c r="C11" s="38"/>
      <c r="D11" s="42">
        <f aca="true" t="shared" si="0" ref="D11:D29">+B11/$B$9</f>
        <v>-0.09598432908912831</v>
      </c>
      <c r="E11" s="42">
        <f>+B11/$B$16</f>
        <v>0.13154362416107382</v>
      </c>
    </row>
    <row r="12" spans="1:5" ht="12.75">
      <c r="A12" s="4" t="s">
        <v>42</v>
      </c>
      <c r="B12" s="5">
        <v>5200000</v>
      </c>
      <c r="C12" s="38"/>
      <c r="D12" s="42">
        <f t="shared" si="0"/>
        <v>-0.050930460333006855</v>
      </c>
      <c r="E12" s="42">
        <f>+B12/$B$16</f>
        <v>0.0697986577181208</v>
      </c>
    </row>
    <row r="13" spans="1:4" ht="12.75">
      <c r="A13" s="6" t="s">
        <v>2</v>
      </c>
      <c r="B13" s="7">
        <v>71000000</v>
      </c>
      <c r="C13" s="50"/>
      <c r="D13" s="42">
        <f t="shared" si="0"/>
        <v>-0.6953966699314398</v>
      </c>
    </row>
    <row r="14" spans="1:5" ht="12.75">
      <c r="A14" s="4" t="s">
        <v>43</v>
      </c>
      <c r="B14" s="5">
        <v>1300000</v>
      </c>
      <c r="C14" s="38"/>
      <c r="D14" s="42">
        <f t="shared" si="0"/>
        <v>-0.012732615083251714</v>
      </c>
      <c r="E14" s="42">
        <f>+B14/$B$16</f>
        <v>0.0174496644295302</v>
      </c>
    </row>
    <row r="15" spans="1:5" ht="12.75">
      <c r="A15" s="4" t="s">
        <v>3</v>
      </c>
      <c r="B15" s="5">
        <v>2200000</v>
      </c>
      <c r="C15" s="38"/>
      <c r="D15" s="42">
        <f t="shared" si="0"/>
        <v>-0.021547502448579822</v>
      </c>
      <c r="E15" s="42">
        <f>+B15/$B$16</f>
        <v>0.02953020134228188</v>
      </c>
    </row>
    <row r="16" spans="1:5" ht="12.75">
      <c r="A16" s="6" t="s">
        <v>88</v>
      </c>
      <c r="B16" s="7">
        <v>74500000</v>
      </c>
      <c r="C16" s="39"/>
      <c r="D16" s="42">
        <f t="shared" si="0"/>
        <v>-0.7296767874632712</v>
      </c>
      <c r="E16" s="42">
        <v>1</v>
      </c>
    </row>
    <row r="17" spans="1:4" ht="12.75">
      <c r="A17" s="6" t="s">
        <v>44</v>
      </c>
      <c r="B17" s="7">
        <v>-27600000</v>
      </c>
      <c r="C17" s="39">
        <f>+C9-B16</f>
        <v>27600000</v>
      </c>
      <c r="D17" s="42">
        <f t="shared" si="0"/>
        <v>0.2703232125367287</v>
      </c>
    </row>
    <row r="18" spans="1:5" ht="12.75">
      <c r="A18" s="4" t="s">
        <v>78</v>
      </c>
      <c r="B18" s="5">
        <v>17000000</v>
      </c>
      <c r="C18" s="51"/>
      <c r="D18" s="42">
        <f t="shared" si="0"/>
        <v>-0.1665034280117532</v>
      </c>
      <c r="E18" s="42">
        <f>+B18/$B$22</f>
        <v>0.5923344947735192</v>
      </c>
    </row>
    <row r="19" spans="1:5" ht="12.75">
      <c r="A19" s="4" t="s">
        <v>45</v>
      </c>
      <c r="B19" s="5">
        <v>1000000</v>
      </c>
      <c r="C19" s="38"/>
      <c r="D19" s="42">
        <f t="shared" si="0"/>
        <v>-0.009794319294809012</v>
      </c>
      <c r="E19" s="42">
        <f>+B19/$B$22</f>
        <v>0.03484320557491289</v>
      </c>
    </row>
    <row r="20" spans="1:5" ht="12.75">
      <c r="A20" s="4" t="s">
        <v>46</v>
      </c>
      <c r="B20" s="5">
        <v>5700000</v>
      </c>
      <c r="C20" s="38"/>
      <c r="D20" s="42">
        <f t="shared" si="0"/>
        <v>-0.05582761998041136</v>
      </c>
      <c r="E20" s="42">
        <f>+B20/$B$22</f>
        <v>0.1986062717770035</v>
      </c>
    </row>
    <row r="21" spans="1:5" ht="12.75">
      <c r="A21" s="4" t="s">
        <v>47</v>
      </c>
      <c r="B21" s="5">
        <v>5000000</v>
      </c>
      <c r="C21" s="38"/>
      <c r="D21" s="42">
        <f t="shared" si="0"/>
        <v>-0.04897159647404505</v>
      </c>
      <c r="E21" s="42">
        <f>+B21/$B$22</f>
        <v>0.17421602787456447</v>
      </c>
    </row>
    <row r="22" spans="1:5" ht="12.75">
      <c r="A22" s="15" t="s">
        <v>5</v>
      </c>
      <c r="B22" s="16">
        <v>28700000</v>
      </c>
      <c r="D22" s="42">
        <f t="shared" si="0"/>
        <v>-0.2810969637610186</v>
      </c>
      <c r="E22" s="42">
        <v>1</v>
      </c>
    </row>
    <row r="23" spans="1:4" ht="12.75">
      <c r="A23" s="6" t="s">
        <v>48</v>
      </c>
      <c r="B23" s="7">
        <v>1100000</v>
      </c>
      <c r="C23" s="40">
        <f>+C17-B22</f>
        <v>-1100000</v>
      </c>
      <c r="D23" s="42">
        <f t="shared" si="0"/>
        <v>-0.010773751224289911</v>
      </c>
    </row>
    <row r="24" spans="1:4" ht="12.75">
      <c r="A24" s="4" t="s">
        <v>49</v>
      </c>
      <c r="B24" s="5">
        <v>-1880000</v>
      </c>
      <c r="C24" s="38">
        <f>+B24*-1</f>
        <v>1880000</v>
      </c>
      <c r="D24" s="42">
        <f t="shared" si="0"/>
        <v>0.01841332027424094</v>
      </c>
    </row>
    <row r="25" spans="1:4" ht="12.75">
      <c r="A25" s="6" t="s">
        <v>53</v>
      </c>
      <c r="B25" s="7">
        <v>-780000</v>
      </c>
      <c r="C25" s="39">
        <f>+C23+C24</f>
        <v>780000</v>
      </c>
      <c r="D25" s="42">
        <f t="shared" si="0"/>
        <v>0.007639569049951028</v>
      </c>
    </row>
    <row r="26" spans="1:4" ht="12.75">
      <c r="A26" s="4" t="s">
        <v>50</v>
      </c>
      <c r="B26" s="5">
        <v>1050000</v>
      </c>
      <c r="C26" s="38">
        <f>+B26</f>
        <v>1050000</v>
      </c>
      <c r="D26" s="42">
        <f t="shared" si="0"/>
        <v>-0.01028403525954946</v>
      </c>
    </row>
    <row r="27" spans="1:4" ht="12.75">
      <c r="A27" s="6" t="s">
        <v>51</v>
      </c>
      <c r="B27" s="7">
        <v>270000</v>
      </c>
      <c r="C27" s="39"/>
      <c r="D27" s="42">
        <f t="shared" si="0"/>
        <v>-0.002644466209598433</v>
      </c>
    </row>
    <row r="28" spans="1:4" ht="12.75">
      <c r="A28" s="4" t="s">
        <v>52</v>
      </c>
      <c r="B28" s="5">
        <v>0</v>
      </c>
      <c r="C28" s="38"/>
      <c r="D28" s="42">
        <f t="shared" si="0"/>
        <v>0</v>
      </c>
    </row>
    <row r="29" spans="1:4" ht="12.75">
      <c r="A29" s="20" t="s">
        <v>33</v>
      </c>
      <c r="B29" s="21">
        <v>270000</v>
      </c>
      <c r="C29" s="41">
        <f>+C25-C26</f>
        <v>-270000</v>
      </c>
      <c r="D29" s="42">
        <f t="shared" si="0"/>
        <v>-0.002644466209598433</v>
      </c>
    </row>
  </sheetData>
  <sheetProtection/>
  <mergeCells count="5">
    <mergeCell ref="A2:B2"/>
    <mergeCell ref="A3:B3"/>
    <mergeCell ref="A4:B4"/>
    <mergeCell ref="D4:E4"/>
    <mergeCell ref="D5:E5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zoomScale="150" zoomScaleNormal="150" zoomScalePageLayoutView="0" workbookViewId="0" topLeftCell="A16">
      <selection activeCell="C32" sqref="C32"/>
    </sheetView>
  </sheetViews>
  <sheetFormatPr defaultColWidth="11.421875" defaultRowHeight="12.75"/>
  <cols>
    <col min="1" max="1" width="42.57421875" style="1" customWidth="1"/>
    <col min="2" max="3" width="12.8515625" style="1" bestFit="1" customWidth="1"/>
    <col min="4" max="4" width="11.421875" style="1" customWidth="1"/>
    <col min="5" max="5" width="15.140625" style="48" bestFit="1" customWidth="1"/>
    <col min="6" max="16384" width="11.421875" style="1" customWidth="1"/>
  </cols>
  <sheetData>
    <row r="2" spans="1:3" ht="12.75">
      <c r="A2" s="53" t="s">
        <v>35</v>
      </c>
      <c r="B2" s="54"/>
      <c r="C2" s="61"/>
    </row>
    <row r="3" spans="1:3" ht="12.75">
      <c r="A3" s="55" t="s">
        <v>80</v>
      </c>
      <c r="B3" s="56"/>
      <c r="C3" s="62"/>
    </row>
    <row r="4" spans="1:3" ht="12.75">
      <c r="A4" s="57" t="s">
        <v>32</v>
      </c>
      <c r="B4" s="58"/>
      <c r="C4" s="63"/>
    </row>
    <row r="5" spans="1:3" ht="12.75">
      <c r="A5" s="24"/>
      <c r="B5" s="64"/>
      <c r="C5" s="65"/>
    </row>
    <row r="6" spans="1:5" ht="12.75">
      <c r="A6" s="18" t="s">
        <v>6</v>
      </c>
      <c r="B6" s="19" t="s">
        <v>81</v>
      </c>
      <c r="C6" s="19" t="s">
        <v>82</v>
      </c>
      <c r="D6" s="43" t="s">
        <v>86</v>
      </c>
      <c r="E6" s="49" t="s">
        <v>87</v>
      </c>
    </row>
    <row r="7" spans="1:5" ht="12.75">
      <c r="A7" s="2" t="s">
        <v>40</v>
      </c>
      <c r="B7" s="3">
        <v>-107000000</v>
      </c>
      <c r="C7" s="3">
        <v>-123550000</v>
      </c>
      <c r="D7" s="42">
        <f>+C7/B7-1</f>
        <v>0.15467289719626165</v>
      </c>
      <c r="E7" s="48">
        <f>+C7-B7</f>
        <v>-16550000</v>
      </c>
    </row>
    <row r="8" spans="1:5" ht="12.75">
      <c r="A8" s="4" t="s">
        <v>0</v>
      </c>
      <c r="B8" s="5">
        <v>4900000</v>
      </c>
      <c r="C8" s="5">
        <v>8700000</v>
      </c>
      <c r="D8" s="42">
        <f aca="true" t="shared" si="0" ref="D8:D29">+C8/B8-1</f>
        <v>0.7755102040816326</v>
      </c>
      <c r="E8" s="48">
        <f aca="true" t="shared" si="1" ref="E8:E29">+C8-B8</f>
        <v>3800000</v>
      </c>
    </row>
    <row r="9" spans="1:5" ht="12.75">
      <c r="A9" s="6" t="s">
        <v>1</v>
      </c>
      <c r="B9" s="7">
        <v>-102100000</v>
      </c>
      <c r="C9" s="7">
        <v>-114850000</v>
      </c>
      <c r="D9" s="42">
        <f t="shared" si="0"/>
        <v>0.1248775710088148</v>
      </c>
      <c r="E9" s="48">
        <f t="shared" si="1"/>
        <v>-12750000</v>
      </c>
    </row>
    <row r="10" spans="1:5" ht="12.75">
      <c r="A10" s="4" t="s">
        <v>39</v>
      </c>
      <c r="B10" s="5">
        <v>56000000</v>
      </c>
      <c r="C10" s="5">
        <v>57000000</v>
      </c>
      <c r="D10" s="42">
        <f t="shared" si="0"/>
        <v>0.017857142857142794</v>
      </c>
      <c r="E10" s="48">
        <f t="shared" si="1"/>
        <v>1000000</v>
      </c>
    </row>
    <row r="11" spans="1:5" ht="12.75">
      <c r="A11" s="4" t="s">
        <v>41</v>
      </c>
      <c r="B11" s="5">
        <v>9800000</v>
      </c>
      <c r="C11" s="5">
        <v>10800000</v>
      </c>
      <c r="D11" s="42">
        <f t="shared" si="0"/>
        <v>0.1020408163265305</v>
      </c>
      <c r="E11" s="48">
        <f t="shared" si="1"/>
        <v>1000000</v>
      </c>
    </row>
    <row r="12" spans="1:5" ht="12.75">
      <c r="A12" s="4" t="s">
        <v>42</v>
      </c>
      <c r="B12" s="5">
        <v>5200000</v>
      </c>
      <c r="C12" s="5">
        <v>6500000</v>
      </c>
      <c r="D12" s="42">
        <f t="shared" si="0"/>
        <v>0.25</v>
      </c>
      <c r="E12" s="48">
        <f t="shared" si="1"/>
        <v>1300000</v>
      </c>
    </row>
    <row r="13" spans="1:5" ht="12.75">
      <c r="A13" s="6" t="s">
        <v>2</v>
      </c>
      <c r="B13" s="7">
        <v>71000000</v>
      </c>
      <c r="C13" s="7">
        <v>74300000</v>
      </c>
      <c r="D13" s="42">
        <f t="shared" si="0"/>
        <v>0.04647887323943656</v>
      </c>
      <c r="E13" s="48">
        <f t="shared" si="1"/>
        <v>3300000</v>
      </c>
    </row>
    <row r="14" spans="1:5" ht="12.75">
      <c r="A14" s="4" t="s">
        <v>43</v>
      </c>
      <c r="B14" s="5">
        <v>1300000</v>
      </c>
      <c r="C14" s="5">
        <v>2700000</v>
      </c>
      <c r="D14" s="42">
        <f t="shared" si="0"/>
        <v>1.076923076923077</v>
      </c>
      <c r="E14" s="48">
        <f t="shared" si="1"/>
        <v>1400000</v>
      </c>
    </row>
    <row r="15" spans="1:5" ht="12.75">
      <c r="A15" s="4" t="s">
        <v>3</v>
      </c>
      <c r="B15" s="5">
        <v>2200000</v>
      </c>
      <c r="C15" s="5">
        <v>3500000</v>
      </c>
      <c r="D15" s="42">
        <f t="shared" si="0"/>
        <v>0.5909090909090908</v>
      </c>
      <c r="E15" s="48">
        <f t="shared" si="1"/>
        <v>1300000</v>
      </c>
    </row>
    <row r="16" spans="1:5" ht="12.75">
      <c r="A16" s="6" t="s">
        <v>4</v>
      </c>
      <c r="B16" s="7">
        <v>74500000</v>
      </c>
      <c r="C16" s="7">
        <v>80500000</v>
      </c>
      <c r="D16" s="42">
        <f t="shared" si="0"/>
        <v>0.08053691275167796</v>
      </c>
      <c r="E16" s="48">
        <f t="shared" si="1"/>
        <v>6000000</v>
      </c>
    </row>
    <row r="17" spans="1:5" ht="12.75">
      <c r="A17" s="6" t="s">
        <v>44</v>
      </c>
      <c r="B17" s="7">
        <v>-27600000</v>
      </c>
      <c r="C17" s="7">
        <v>-34350000</v>
      </c>
      <c r="D17" s="42">
        <f t="shared" si="0"/>
        <v>0.24456521739130443</v>
      </c>
      <c r="E17" s="48">
        <f t="shared" si="1"/>
        <v>-6750000</v>
      </c>
    </row>
    <row r="18" spans="1:5" ht="12.75">
      <c r="A18" s="4" t="s">
        <v>78</v>
      </c>
      <c r="B18" s="5">
        <v>17000000</v>
      </c>
      <c r="C18" s="5">
        <v>17300000</v>
      </c>
      <c r="D18" s="42">
        <f t="shared" si="0"/>
        <v>0.01764705882352935</v>
      </c>
      <c r="E18" s="48">
        <f t="shared" si="1"/>
        <v>300000</v>
      </c>
    </row>
    <row r="19" spans="1:5" ht="12.75">
      <c r="A19" s="4" t="s">
        <v>45</v>
      </c>
      <c r="B19" s="5">
        <v>1000000</v>
      </c>
      <c r="C19" s="5">
        <v>2000000</v>
      </c>
      <c r="D19" s="42">
        <f t="shared" si="0"/>
        <v>1</v>
      </c>
      <c r="E19" s="48">
        <f t="shared" si="1"/>
        <v>1000000</v>
      </c>
    </row>
    <row r="20" spans="1:5" ht="12.75">
      <c r="A20" s="4" t="s">
        <v>46</v>
      </c>
      <c r="B20" s="5">
        <v>5700000</v>
      </c>
      <c r="C20" s="5">
        <v>6800000</v>
      </c>
      <c r="D20" s="42">
        <f t="shared" si="0"/>
        <v>0.1929824561403508</v>
      </c>
      <c r="E20" s="48">
        <f t="shared" si="1"/>
        <v>1100000</v>
      </c>
    </row>
    <row r="21" spans="1:5" ht="12.75">
      <c r="A21" s="4" t="s">
        <v>47</v>
      </c>
      <c r="B21" s="5">
        <v>5000000</v>
      </c>
      <c r="C21" s="5">
        <v>4900000</v>
      </c>
      <c r="D21" s="42">
        <f t="shared" si="0"/>
        <v>-0.020000000000000018</v>
      </c>
      <c r="E21" s="48">
        <f t="shared" si="1"/>
        <v>-100000</v>
      </c>
    </row>
    <row r="22" spans="1:5" ht="12.75">
      <c r="A22" s="15" t="s">
        <v>5</v>
      </c>
      <c r="B22" s="16">
        <v>28700000</v>
      </c>
      <c r="C22" s="16">
        <v>31400000</v>
      </c>
      <c r="D22" s="42">
        <f t="shared" si="0"/>
        <v>0.0940766550522647</v>
      </c>
      <c r="E22" s="48">
        <f t="shared" si="1"/>
        <v>2700000</v>
      </c>
    </row>
    <row r="23" spans="1:5" ht="12.75">
      <c r="A23" s="6" t="s">
        <v>48</v>
      </c>
      <c r="B23" s="7">
        <v>1100000</v>
      </c>
      <c r="C23" s="7">
        <v>-2950000</v>
      </c>
      <c r="D23" s="42">
        <f t="shared" si="0"/>
        <v>-3.6818181818181817</v>
      </c>
      <c r="E23" s="48">
        <f t="shared" si="1"/>
        <v>-4050000</v>
      </c>
    </row>
    <row r="24" spans="1:5" ht="12.75">
      <c r="A24" s="4" t="s">
        <v>49</v>
      </c>
      <c r="B24" s="5">
        <v>-1880000</v>
      </c>
      <c r="C24" s="5">
        <v>-1250000</v>
      </c>
      <c r="D24" s="42">
        <f t="shared" si="0"/>
        <v>-0.3351063829787234</v>
      </c>
      <c r="E24" s="48">
        <f t="shared" si="1"/>
        <v>630000</v>
      </c>
    </row>
    <row r="25" spans="1:5" ht="12.75">
      <c r="A25" s="6" t="s">
        <v>53</v>
      </c>
      <c r="B25" s="7">
        <v>-780000</v>
      </c>
      <c r="C25" s="7">
        <v>-4200000</v>
      </c>
      <c r="D25" s="42">
        <f t="shared" si="0"/>
        <v>4.384615384615385</v>
      </c>
      <c r="E25" s="48">
        <f t="shared" si="1"/>
        <v>-3420000</v>
      </c>
    </row>
    <row r="26" spans="1:5" ht="12.75">
      <c r="A26" s="4" t="s">
        <v>50</v>
      </c>
      <c r="B26" s="5">
        <v>1050000</v>
      </c>
      <c r="C26" s="5">
        <v>1900000</v>
      </c>
      <c r="D26" s="42">
        <f t="shared" si="0"/>
        <v>0.8095238095238095</v>
      </c>
      <c r="E26" s="48">
        <f t="shared" si="1"/>
        <v>850000</v>
      </c>
    </row>
    <row r="27" spans="1:5" ht="12.75">
      <c r="A27" s="6" t="s">
        <v>51</v>
      </c>
      <c r="B27" s="7">
        <v>270000</v>
      </c>
      <c r="C27" s="7">
        <v>-2300000</v>
      </c>
      <c r="D27" s="42">
        <f t="shared" si="0"/>
        <v>-9.518518518518519</v>
      </c>
      <c r="E27" s="48">
        <f t="shared" si="1"/>
        <v>-2570000</v>
      </c>
    </row>
    <row r="28" spans="1:5" ht="12.75">
      <c r="A28" s="4" t="s">
        <v>52</v>
      </c>
      <c r="B28" s="5">
        <v>0</v>
      </c>
      <c r="C28" s="5">
        <v>120000</v>
      </c>
      <c r="D28" s="42" t="e">
        <f t="shared" si="0"/>
        <v>#DIV/0!</v>
      </c>
      <c r="E28" s="48">
        <f t="shared" si="1"/>
        <v>120000</v>
      </c>
    </row>
    <row r="29" spans="1:5" ht="12.75">
      <c r="A29" s="20" t="s">
        <v>33</v>
      </c>
      <c r="B29" s="21">
        <v>270000</v>
      </c>
      <c r="C29" s="21">
        <v>-2180000</v>
      </c>
      <c r="D29" s="42">
        <f t="shared" si="0"/>
        <v>-9.074074074074074</v>
      </c>
      <c r="E29" s="48">
        <f t="shared" si="1"/>
        <v>-2450000</v>
      </c>
    </row>
  </sheetData>
  <sheetProtection/>
  <mergeCells count="4">
    <mergeCell ref="A2:C2"/>
    <mergeCell ref="A3:C3"/>
    <mergeCell ref="A4:C4"/>
    <mergeCell ref="B5:C5"/>
  </mergeCells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8"/>
  <sheetViews>
    <sheetView zoomScale="160" zoomScaleNormal="160" zoomScalePageLayoutView="0" workbookViewId="0" topLeftCell="A50">
      <selection activeCell="D64" sqref="D64"/>
    </sheetView>
  </sheetViews>
  <sheetFormatPr defaultColWidth="11.421875" defaultRowHeight="12.75"/>
  <cols>
    <col min="1" max="1" width="32.57421875" style="8" customWidth="1"/>
    <col min="2" max="2" width="13.421875" style="35" bestFit="1" customWidth="1"/>
    <col min="3" max="4" width="11.421875" style="44" customWidth="1"/>
    <col min="5" max="5" width="3.00390625" style="44" customWidth="1"/>
    <col min="6" max="16384" width="11.421875" style="8" customWidth="1"/>
  </cols>
  <sheetData>
    <row r="1" spans="1:4" ht="11.25">
      <c r="A1" s="17" t="s">
        <v>6</v>
      </c>
      <c r="B1" s="36">
        <v>2011</v>
      </c>
      <c r="C1" s="44" t="s">
        <v>84</v>
      </c>
      <c r="D1" s="44" t="s">
        <v>85</v>
      </c>
    </row>
    <row r="2" spans="1:2" ht="11.25">
      <c r="A2" s="9" t="s">
        <v>21</v>
      </c>
      <c r="B2" s="25"/>
    </row>
    <row r="3" spans="1:4" ht="11.25">
      <c r="A3" s="10" t="s">
        <v>54</v>
      </c>
      <c r="B3" s="26">
        <v>3500000</v>
      </c>
      <c r="C3" s="44">
        <f>+B3/$B$41</f>
        <v>0.01889185760937036</v>
      </c>
      <c r="D3" s="44">
        <f>+B3/$B$23</f>
        <v>0.05185953474588828</v>
      </c>
    </row>
    <row r="4" spans="1:4" ht="11.25">
      <c r="A4" s="11" t="s">
        <v>55</v>
      </c>
      <c r="B4" s="26">
        <v>230000</v>
      </c>
      <c r="C4" s="44">
        <f aca="true" t="shared" si="0" ref="C4:C39">+B4/$B$41</f>
        <v>0.0012414649286157666</v>
      </c>
      <c r="D4" s="44">
        <f aca="true" t="shared" si="1" ref="D4:D22">+B4/$B$23</f>
        <v>0.0034079122833012296</v>
      </c>
    </row>
    <row r="5" spans="1:4" ht="11.25">
      <c r="A5" s="15" t="s">
        <v>89</v>
      </c>
      <c r="B5" s="47">
        <f>+B4+B3</f>
        <v>3730000</v>
      </c>
      <c r="C5" s="44">
        <f t="shared" si="0"/>
        <v>0.020133322537986127</v>
      </c>
      <c r="D5" s="44">
        <f t="shared" si="1"/>
        <v>0.05526744702918951</v>
      </c>
    </row>
    <row r="6" spans="1:4" ht="11.25">
      <c r="A6" s="11" t="s">
        <v>37</v>
      </c>
      <c r="B6" s="26">
        <v>16500000</v>
      </c>
      <c r="C6" s="44">
        <f t="shared" si="0"/>
        <v>0.08906161444417456</v>
      </c>
      <c r="D6" s="44">
        <f t="shared" si="1"/>
        <v>0.24448066380204475</v>
      </c>
    </row>
    <row r="7" spans="1:4" ht="11.25">
      <c r="A7" s="11" t="s">
        <v>38</v>
      </c>
      <c r="B7" s="26">
        <v>21000000</v>
      </c>
      <c r="C7" s="44">
        <f t="shared" si="0"/>
        <v>0.11335114565622217</v>
      </c>
      <c r="D7" s="44">
        <f t="shared" si="1"/>
        <v>0.3111572084753297</v>
      </c>
    </row>
    <row r="8" spans="1:4" ht="11.25">
      <c r="A8" s="11" t="s">
        <v>7</v>
      </c>
      <c r="B8" s="26">
        <v>9600000</v>
      </c>
      <c r="C8" s="44">
        <f t="shared" si="0"/>
        <v>0.05181766658570156</v>
      </c>
      <c r="D8" s="44">
        <f t="shared" si="1"/>
        <v>0.14224329530300786</v>
      </c>
    </row>
    <row r="9" spans="1:4" ht="11.25">
      <c r="A9" s="15" t="s">
        <v>8</v>
      </c>
      <c r="B9" s="47">
        <v>47100000</v>
      </c>
      <c r="C9" s="44">
        <f t="shared" si="0"/>
        <v>0.2542304266860983</v>
      </c>
      <c r="D9" s="44">
        <f t="shared" si="1"/>
        <v>0.6978811675803823</v>
      </c>
    </row>
    <row r="10" spans="1:4" ht="11.25">
      <c r="A10" s="11" t="s">
        <v>56</v>
      </c>
      <c r="B10" s="27">
        <v>-4000000</v>
      </c>
      <c r="C10" s="44">
        <f t="shared" si="0"/>
        <v>-0.021590694410708985</v>
      </c>
      <c r="D10" s="44">
        <f t="shared" si="1"/>
        <v>-0.059268039709586606</v>
      </c>
    </row>
    <row r="11" spans="1:4" ht="11.25">
      <c r="A11" s="12" t="s">
        <v>9</v>
      </c>
      <c r="B11" s="28">
        <v>43100000</v>
      </c>
      <c r="C11" s="44">
        <f t="shared" si="0"/>
        <v>0.2326397322753893</v>
      </c>
      <c r="D11" s="44">
        <f t="shared" si="1"/>
        <v>0.6386131278707957</v>
      </c>
    </row>
    <row r="12" spans="1:4" ht="11.25">
      <c r="A12" s="12"/>
      <c r="B12" s="26"/>
      <c r="C12" s="44">
        <f t="shared" si="0"/>
        <v>0</v>
      </c>
      <c r="D12" s="44">
        <f t="shared" si="1"/>
        <v>0</v>
      </c>
    </row>
    <row r="13" spans="1:4" ht="11.25">
      <c r="A13" s="11" t="s">
        <v>57</v>
      </c>
      <c r="B13" s="26">
        <v>11100000</v>
      </c>
      <c r="C13" s="44">
        <f t="shared" si="0"/>
        <v>0.05991417698971743</v>
      </c>
      <c r="D13" s="44">
        <f t="shared" si="1"/>
        <v>0.16446881019410284</v>
      </c>
    </row>
    <row r="14" spans="1:4" ht="11.25">
      <c r="A14" s="11" t="s">
        <v>10</v>
      </c>
      <c r="B14" s="26">
        <v>1400000</v>
      </c>
      <c r="C14" s="44">
        <f t="shared" si="0"/>
        <v>0.007556743043748144</v>
      </c>
      <c r="D14" s="44">
        <f t="shared" si="1"/>
        <v>0.020743813898355314</v>
      </c>
    </row>
    <row r="15" spans="1:4" ht="11.25">
      <c r="A15" s="11" t="s">
        <v>58</v>
      </c>
      <c r="B15" s="26">
        <v>1600000</v>
      </c>
      <c r="C15" s="44">
        <f t="shared" si="0"/>
        <v>0.008636277764283594</v>
      </c>
      <c r="D15" s="44">
        <f t="shared" si="1"/>
        <v>0.02370721588383464</v>
      </c>
    </row>
    <row r="16" spans="1:4" ht="11.25">
      <c r="A16" s="11" t="s">
        <v>73</v>
      </c>
      <c r="B16" s="26">
        <v>2100000</v>
      </c>
      <c r="C16" s="44">
        <f t="shared" si="0"/>
        <v>0.011335114565622216</v>
      </c>
      <c r="D16" s="44">
        <f t="shared" si="1"/>
        <v>0.031115720847532967</v>
      </c>
    </row>
    <row r="17" spans="1:4" ht="11.25">
      <c r="A17" s="11" t="s">
        <v>11</v>
      </c>
      <c r="B17" s="26">
        <v>4200000</v>
      </c>
      <c r="C17" s="44">
        <f t="shared" si="0"/>
        <v>0.022670229131244432</v>
      </c>
      <c r="D17" s="44">
        <f t="shared" si="1"/>
        <v>0.062231441695065934</v>
      </c>
    </row>
    <row r="18" spans="1:4" ht="11.25">
      <c r="A18" s="11" t="s">
        <v>74</v>
      </c>
      <c r="B18" s="26">
        <v>0</v>
      </c>
      <c r="C18" s="44">
        <f t="shared" si="0"/>
        <v>0</v>
      </c>
      <c r="D18" s="44">
        <f t="shared" si="1"/>
        <v>0</v>
      </c>
    </row>
    <row r="19" spans="1:4" ht="11.25">
      <c r="A19" s="11" t="s">
        <v>59</v>
      </c>
      <c r="B19" s="27">
        <v>-120000</v>
      </c>
      <c r="C19" s="44">
        <f t="shared" si="0"/>
        <v>-0.0006477208323212695</v>
      </c>
      <c r="D19" s="44">
        <f t="shared" si="1"/>
        <v>-0.0017780411912875981</v>
      </c>
    </row>
    <row r="20" spans="1:4" ht="11.25">
      <c r="A20" s="12" t="s">
        <v>62</v>
      </c>
      <c r="B20" s="28">
        <v>20280000</v>
      </c>
      <c r="C20" s="44">
        <f t="shared" si="0"/>
        <v>0.10946482066229456</v>
      </c>
      <c r="D20" s="44">
        <f t="shared" si="1"/>
        <v>0.3004889613276041</v>
      </c>
    </row>
    <row r="21" spans="1:4" ht="11.25">
      <c r="A21" s="12"/>
      <c r="B21" s="26"/>
      <c r="C21" s="44">
        <f t="shared" si="0"/>
        <v>0</v>
      </c>
      <c r="D21" s="44">
        <f t="shared" si="1"/>
        <v>0</v>
      </c>
    </row>
    <row r="22" spans="1:4" ht="11.25">
      <c r="A22" s="11" t="s">
        <v>12</v>
      </c>
      <c r="B22" s="26">
        <v>380000</v>
      </c>
      <c r="C22" s="44">
        <f t="shared" si="0"/>
        <v>0.0020511159690173534</v>
      </c>
      <c r="D22" s="44">
        <f t="shared" si="1"/>
        <v>0.005630463772410728</v>
      </c>
    </row>
    <row r="23" spans="1:4" ht="11.25">
      <c r="A23" s="13" t="s">
        <v>63</v>
      </c>
      <c r="B23" s="30">
        <v>67490000</v>
      </c>
      <c r="C23" s="44">
        <f t="shared" si="0"/>
        <v>0.36428899144468735</v>
      </c>
      <c r="D23" s="44">
        <v>1</v>
      </c>
    </row>
    <row r="24" spans="1:3" ht="11.25">
      <c r="A24" s="13"/>
      <c r="B24" s="26"/>
      <c r="C24" s="44">
        <f t="shared" si="0"/>
        <v>0</v>
      </c>
    </row>
    <row r="25" spans="1:4" ht="11.25">
      <c r="A25" s="11" t="s">
        <v>13</v>
      </c>
      <c r="B25" s="26">
        <v>7400000</v>
      </c>
      <c r="C25" s="44">
        <f t="shared" si="0"/>
        <v>0.039942784659811624</v>
      </c>
      <c r="D25" s="44">
        <f>+B25/$B$39</f>
        <v>0.06283167055826788</v>
      </c>
    </row>
    <row r="26" spans="1:4" ht="11.25">
      <c r="A26" s="11"/>
      <c r="B26" s="26"/>
      <c r="C26" s="44">
        <f t="shared" si="0"/>
        <v>0</v>
      </c>
      <c r="D26" s="44">
        <f aca="true" t="shared" si="2" ref="D26:D38">+B26/$B$39</f>
        <v>0</v>
      </c>
    </row>
    <row r="27" spans="1:4" ht="11.25">
      <c r="A27" s="11" t="s">
        <v>14</v>
      </c>
      <c r="B27" s="26">
        <v>21000000</v>
      </c>
      <c r="C27" s="44">
        <f t="shared" si="0"/>
        <v>0.11335114565622217</v>
      </c>
      <c r="D27" s="44">
        <f t="shared" si="2"/>
        <v>0.17830609212481427</v>
      </c>
    </row>
    <row r="28" spans="1:4" ht="11.25">
      <c r="A28" s="11" t="s">
        <v>15</v>
      </c>
      <c r="B28" s="26">
        <v>19000000</v>
      </c>
      <c r="C28" s="44">
        <f t="shared" si="0"/>
        <v>0.10255579845086768</v>
      </c>
      <c r="D28" s="44">
        <f t="shared" si="2"/>
        <v>0.16132455954149863</v>
      </c>
    </row>
    <row r="29" spans="1:4" ht="11.25">
      <c r="A29" s="11" t="s">
        <v>16</v>
      </c>
      <c r="B29" s="26">
        <v>115000000</v>
      </c>
      <c r="C29" s="44">
        <f t="shared" si="0"/>
        <v>0.6207324643078833</v>
      </c>
      <c r="D29" s="44">
        <f t="shared" si="2"/>
        <v>0.9764381235406495</v>
      </c>
    </row>
    <row r="30" spans="1:4" ht="11.25">
      <c r="A30" s="11" t="s">
        <v>17</v>
      </c>
      <c r="B30" s="26">
        <v>320000</v>
      </c>
      <c r="C30" s="44">
        <f t="shared" si="0"/>
        <v>0.0017272555528567188</v>
      </c>
      <c r="D30" s="44">
        <f t="shared" si="2"/>
        <v>0.002717045213330503</v>
      </c>
    </row>
    <row r="31" spans="1:4" ht="11.25">
      <c r="A31" s="11" t="s">
        <v>18</v>
      </c>
      <c r="B31" s="26">
        <v>5300000</v>
      </c>
      <c r="C31" s="44">
        <f t="shared" si="0"/>
        <v>0.028607670094189405</v>
      </c>
      <c r="D31" s="44">
        <f t="shared" si="2"/>
        <v>0.04500106134578646</v>
      </c>
    </row>
    <row r="32" spans="1:4" ht="11.25">
      <c r="A32" s="11" t="s">
        <v>75</v>
      </c>
      <c r="B32" s="26">
        <v>605000</v>
      </c>
      <c r="C32" s="44">
        <f t="shared" si="0"/>
        <v>0.003265592529619734</v>
      </c>
      <c r="D32" s="44">
        <f t="shared" si="2"/>
        <v>0.005136913606452982</v>
      </c>
    </row>
    <row r="33" spans="1:4" ht="11.25">
      <c r="A33" s="11" t="s">
        <v>60</v>
      </c>
      <c r="B33" s="26">
        <v>150000</v>
      </c>
      <c r="C33" s="44">
        <f t="shared" si="0"/>
        <v>0.0008096510404015869</v>
      </c>
      <c r="D33" s="44">
        <f t="shared" si="2"/>
        <v>0.0012736149437486733</v>
      </c>
    </row>
    <row r="34" spans="1:2" ht="11.25">
      <c r="A34" s="11" t="s">
        <v>61</v>
      </c>
      <c r="B34" s="26">
        <v>161375000</v>
      </c>
    </row>
    <row r="35" spans="1:4" ht="11.25">
      <c r="A35" s="11" t="s">
        <v>19</v>
      </c>
      <c r="B35" s="27">
        <v>-53300000</v>
      </c>
      <c r="C35" s="44">
        <f t="shared" si="0"/>
        <v>-0.2876960030226972</v>
      </c>
      <c r="D35" s="44">
        <f t="shared" si="2"/>
        <v>-0.4525578433453619</v>
      </c>
    </row>
    <row r="36" spans="1:4" ht="11.25">
      <c r="A36" s="14" t="s">
        <v>64</v>
      </c>
      <c r="B36" s="31">
        <v>108075000</v>
      </c>
      <c r="C36" s="44">
        <f t="shared" si="0"/>
        <v>0.5833535746093433</v>
      </c>
      <c r="D36" s="44">
        <f t="shared" si="2"/>
        <v>0.9176395669709191</v>
      </c>
    </row>
    <row r="37" spans="1:4" ht="11.25">
      <c r="A37" s="11"/>
      <c r="B37" s="26"/>
      <c r="C37" s="44">
        <f t="shared" si="0"/>
        <v>0</v>
      </c>
      <c r="D37" s="44">
        <f t="shared" si="2"/>
        <v>0</v>
      </c>
    </row>
    <row r="38" spans="1:4" ht="11.25">
      <c r="A38" s="11" t="s">
        <v>20</v>
      </c>
      <c r="B38" s="26">
        <v>2300000</v>
      </c>
      <c r="C38" s="44">
        <f t="shared" si="0"/>
        <v>0.012414649286157667</v>
      </c>
      <c r="D38" s="44">
        <f t="shared" si="2"/>
        <v>0.01952876247081299</v>
      </c>
    </row>
    <row r="39" spans="1:4" ht="11.25">
      <c r="A39" s="13" t="s">
        <v>36</v>
      </c>
      <c r="B39" s="30">
        <v>117775000</v>
      </c>
      <c r="C39" s="44">
        <f t="shared" si="0"/>
        <v>0.6357110085553127</v>
      </c>
      <c r="D39" s="44">
        <v>1</v>
      </c>
    </row>
    <row r="40" spans="1:2" ht="11.25">
      <c r="A40" s="11"/>
      <c r="B40" s="26"/>
    </row>
    <row r="41" spans="1:3" ht="12" thickBot="1">
      <c r="A41" s="13" t="s">
        <v>65</v>
      </c>
      <c r="B41" s="32">
        <v>185265000</v>
      </c>
      <c r="C41" s="44">
        <v>1</v>
      </c>
    </row>
    <row r="42" spans="1:2" ht="12" thickTop="1">
      <c r="A42" s="13"/>
      <c r="B42" s="28"/>
    </row>
    <row r="43" spans="1:2" ht="11.25">
      <c r="A43" s="12" t="s">
        <v>22</v>
      </c>
      <c r="B43" s="28"/>
    </row>
    <row r="44" spans="1:4" ht="11.25">
      <c r="A44" s="11" t="s">
        <v>76</v>
      </c>
      <c r="B44" s="26">
        <v>33000000</v>
      </c>
      <c r="C44" s="44">
        <f>+B44/$B$66</f>
        <v>0.1781232288883491</v>
      </c>
      <c r="D44" s="44">
        <f>+B44/$B$48</f>
        <v>0.7197382769901853</v>
      </c>
    </row>
    <row r="45" spans="1:4" ht="11.25">
      <c r="A45" s="11" t="s">
        <v>23</v>
      </c>
      <c r="B45" s="26">
        <v>11200000</v>
      </c>
      <c r="C45" s="44">
        <f aca="true" t="shared" si="3" ref="C45:C64">+B45/$B$66</f>
        <v>0.060453944349985154</v>
      </c>
      <c r="D45" s="44">
        <f>+B45/$B$48</f>
        <v>0.24427480916030533</v>
      </c>
    </row>
    <row r="46" spans="1:4" ht="11.25">
      <c r="A46" s="11" t="s">
        <v>24</v>
      </c>
      <c r="B46" s="26">
        <v>450000</v>
      </c>
      <c r="C46" s="44">
        <f t="shared" si="3"/>
        <v>0.002428953121204761</v>
      </c>
      <c r="D46" s="44">
        <f>+B46/$B$48</f>
        <v>0.009814612868047983</v>
      </c>
    </row>
    <row r="47" spans="1:4" ht="11.25">
      <c r="A47" s="11" t="s">
        <v>25</v>
      </c>
      <c r="B47" s="26">
        <v>1200000</v>
      </c>
      <c r="C47" s="44">
        <f t="shared" si="3"/>
        <v>0.006477208323212695</v>
      </c>
      <c r="D47" s="44">
        <f>+B47/$B$48</f>
        <v>0.026172300981461286</v>
      </c>
    </row>
    <row r="48" spans="1:4" ht="11.25">
      <c r="A48" s="13" t="s">
        <v>26</v>
      </c>
      <c r="B48" s="29">
        <v>45850000</v>
      </c>
      <c r="C48" s="44">
        <f t="shared" si="3"/>
        <v>0.24748333468275174</v>
      </c>
      <c r="D48" s="44">
        <f>SUM(D44:D47)</f>
        <v>0.9999999999999999</v>
      </c>
    </row>
    <row r="49" spans="1:3" ht="11.25">
      <c r="A49" s="13"/>
      <c r="B49" s="26"/>
      <c r="C49" s="44">
        <f t="shared" si="3"/>
        <v>0</v>
      </c>
    </row>
    <row r="50" spans="1:4" ht="11.25">
      <c r="A50" s="11" t="s">
        <v>66</v>
      </c>
      <c r="B50" s="26">
        <v>1300000</v>
      </c>
      <c r="C50" s="44">
        <f t="shared" si="3"/>
        <v>0.00701697568348042</v>
      </c>
      <c r="D50" s="44">
        <f>+B50/$B$53</f>
        <v>0.04202359786649426</v>
      </c>
    </row>
    <row r="51" spans="1:4" ht="11.25">
      <c r="A51" s="11" t="s">
        <v>77</v>
      </c>
      <c r="B51" s="26">
        <v>29635000</v>
      </c>
      <c r="C51" s="44">
        <f t="shared" si="3"/>
        <v>0.15996005721534018</v>
      </c>
      <c r="D51" s="44">
        <f>+B51/$B$53</f>
        <v>0.9579764021335058</v>
      </c>
    </row>
    <row r="52" spans="1:3" ht="11.25">
      <c r="A52" s="11" t="s">
        <v>27</v>
      </c>
      <c r="B52" s="26"/>
      <c r="C52" s="44">
        <f t="shared" si="3"/>
        <v>0</v>
      </c>
    </row>
    <row r="53" spans="1:4" ht="11.25">
      <c r="A53" s="13" t="s">
        <v>67</v>
      </c>
      <c r="B53" s="29">
        <v>30935000</v>
      </c>
      <c r="C53" s="44">
        <f t="shared" si="3"/>
        <v>0.1669770328988206</v>
      </c>
      <c r="D53" s="44">
        <v>1</v>
      </c>
    </row>
    <row r="54" spans="1:3" ht="11.25">
      <c r="A54" s="11"/>
      <c r="B54" s="26"/>
      <c r="C54" s="44">
        <f t="shared" si="3"/>
        <v>0</v>
      </c>
    </row>
    <row r="55" spans="1:3" ht="11.25">
      <c r="A55" s="13" t="s">
        <v>68</v>
      </c>
      <c r="B55" s="31">
        <v>76785000</v>
      </c>
      <c r="C55" s="44">
        <f t="shared" si="3"/>
        <v>0.41446036758157234</v>
      </c>
    </row>
    <row r="56" spans="1:3" ht="11.25">
      <c r="A56" s="11"/>
      <c r="B56" s="26"/>
      <c r="C56" s="44">
        <f t="shared" si="3"/>
        <v>0</v>
      </c>
    </row>
    <row r="57" spans="1:4" ht="11.25">
      <c r="A57" s="11" t="s">
        <v>28</v>
      </c>
      <c r="B57" s="26">
        <v>9700000</v>
      </c>
      <c r="C57" s="44">
        <f t="shared" si="3"/>
        <v>0.052357433945969284</v>
      </c>
      <c r="D57" s="44">
        <f>+B57/$B$64</f>
        <v>0.08941740412979352</v>
      </c>
    </row>
    <row r="58" spans="1:4" ht="11.25">
      <c r="A58" s="11" t="s">
        <v>69</v>
      </c>
      <c r="B58" s="26">
        <v>0</v>
      </c>
      <c r="C58" s="44">
        <f t="shared" si="3"/>
        <v>0</v>
      </c>
      <c r="D58" s="44">
        <f aca="true" t="shared" si="4" ref="D58:D63">+B58/$B$64</f>
        <v>0</v>
      </c>
    </row>
    <row r="59" spans="1:4" ht="11.25">
      <c r="A59" s="11" t="s">
        <v>29</v>
      </c>
      <c r="B59" s="26">
        <v>86000000</v>
      </c>
      <c r="C59" s="44">
        <f t="shared" si="3"/>
        <v>0.46419992983024316</v>
      </c>
      <c r="D59" s="44">
        <f t="shared" si="4"/>
        <v>0.7927728613569321</v>
      </c>
    </row>
    <row r="60" spans="1:4" ht="11.25">
      <c r="A60" s="11" t="s">
        <v>52</v>
      </c>
      <c r="B60" s="26">
        <v>1370000</v>
      </c>
      <c r="C60" s="44">
        <f t="shared" si="3"/>
        <v>0.007394812835667827</v>
      </c>
      <c r="D60" s="44">
        <f t="shared" si="4"/>
        <v>0.01262905604719764</v>
      </c>
    </row>
    <row r="61" spans="1:4" ht="11.25">
      <c r="A61" s="11" t="s">
        <v>30</v>
      </c>
      <c r="B61" s="26">
        <v>0</v>
      </c>
      <c r="C61" s="44">
        <f t="shared" si="3"/>
        <v>0</v>
      </c>
      <c r="D61" s="44">
        <f t="shared" si="4"/>
        <v>0</v>
      </c>
    </row>
    <row r="62" spans="1:4" ht="11.25">
      <c r="A62" s="11" t="s">
        <v>31</v>
      </c>
      <c r="B62" s="26">
        <v>11680000</v>
      </c>
      <c r="C62" s="44">
        <f t="shared" si="3"/>
        <v>0.06304482767927024</v>
      </c>
      <c r="D62" s="44">
        <f t="shared" si="4"/>
        <v>0.10766961651917405</v>
      </c>
    </row>
    <row r="63" spans="1:4" ht="11.25">
      <c r="A63" s="11" t="s">
        <v>70</v>
      </c>
      <c r="B63" s="26">
        <v>-270000</v>
      </c>
      <c r="C63" s="44">
        <f t="shared" si="3"/>
        <v>-0.0014573718727228565</v>
      </c>
      <c r="D63" s="44">
        <f t="shared" si="4"/>
        <v>-0.002488938053097345</v>
      </c>
    </row>
    <row r="64" spans="1:4" ht="11.25">
      <c r="A64" s="13" t="s">
        <v>71</v>
      </c>
      <c r="B64" s="33">
        <v>108480000</v>
      </c>
      <c r="C64" s="44">
        <f t="shared" si="3"/>
        <v>0.5855396324184277</v>
      </c>
      <c r="D64" s="44">
        <f>SUM(D57:D63)</f>
        <v>0.9999999999999999</v>
      </c>
    </row>
    <row r="65" spans="1:2" ht="11.25">
      <c r="A65" s="11"/>
      <c r="B65" s="26"/>
    </row>
    <row r="66" spans="1:3" ht="11.25">
      <c r="A66" s="22" t="s">
        <v>72</v>
      </c>
      <c r="B66" s="34">
        <v>185265000</v>
      </c>
      <c r="C66" s="44">
        <v>1</v>
      </c>
    </row>
    <row r="68" ht="11.25">
      <c r="B68" s="35">
        <v>0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3"/>
  <sheetViews>
    <sheetView zoomScale="140" zoomScaleNormal="140" zoomScalePageLayoutView="0" workbookViewId="0" topLeftCell="A55">
      <selection activeCell="D71" sqref="D71"/>
    </sheetView>
  </sheetViews>
  <sheetFormatPr defaultColWidth="11.421875" defaultRowHeight="12.75"/>
  <cols>
    <col min="1" max="1" width="32.57421875" style="8" customWidth="1"/>
    <col min="2" max="3" width="13.421875" style="35" bestFit="1" customWidth="1"/>
    <col min="4" max="16384" width="11.421875" style="8" customWidth="1"/>
  </cols>
  <sheetData>
    <row r="2" spans="1:3" ht="11.25">
      <c r="A2" s="66" t="s">
        <v>34</v>
      </c>
      <c r="B2" s="67"/>
      <c r="C2" s="68"/>
    </row>
    <row r="3" spans="1:3" ht="11.25">
      <c r="A3" s="69" t="s">
        <v>79</v>
      </c>
      <c r="B3" s="70"/>
      <c r="C3" s="71"/>
    </row>
    <row r="4" spans="1:3" ht="11.25">
      <c r="A4" s="72" t="s">
        <v>32</v>
      </c>
      <c r="B4" s="73"/>
      <c r="C4" s="74"/>
    </row>
    <row r="5" spans="1:3" ht="11.25">
      <c r="A5" s="23"/>
      <c r="B5" s="75"/>
      <c r="C5" s="76"/>
    </row>
    <row r="6" spans="1:5" ht="11.25">
      <c r="A6" s="17" t="s">
        <v>6</v>
      </c>
      <c r="B6" s="36">
        <v>2011</v>
      </c>
      <c r="C6" s="36">
        <v>2012</v>
      </c>
      <c r="D6" s="8" t="s">
        <v>86</v>
      </c>
      <c r="E6" s="8" t="s">
        <v>87</v>
      </c>
    </row>
    <row r="7" spans="1:3" ht="11.25">
      <c r="A7" s="9" t="s">
        <v>21</v>
      </c>
      <c r="B7" s="25"/>
      <c r="C7" s="25"/>
    </row>
    <row r="8" spans="1:5" ht="11.25">
      <c r="A8" s="10" t="s">
        <v>54</v>
      </c>
      <c r="B8" s="26">
        <v>3500000</v>
      </c>
      <c r="C8" s="26">
        <v>3000000</v>
      </c>
      <c r="D8" s="52">
        <f>+C8/B8-1</f>
        <v>-0.1428571428571429</v>
      </c>
      <c r="E8" s="52">
        <f>+C8-B8</f>
        <v>-500000</v>
      </c>
    </row>
    <row r="9" spans="1:5" ht="11.25">
      <c r="A9" s="11" t="s">
        <v>55</v>
      </c>
      <c r="B9" s="26">
        <v>230000</v>
      </c>
      <c r="C9" s="26">
        <v>230000</v>
      </c>
      <c r="D9" s="52">
        <f aca="true" t="shared" si="0" ref="D9:D71">+C9/B9-1</f>
        <v>0</v>
      </c>
      <c r="E9" s="52">
        <f aca="true" t="shared" si="1" ref="E9:E71">+C9-B9</f>
        <v>0</v>
      </c>
    </row>
    <row r="10" spans="1:5" ht="11.25">
      <c r="A10" s="11"/>
      <c r="B10" s="26"/>
      <c r="C10" s="26"/>
      <c r="D10" s="52"/>
      <c r="E10" s="52">
        <f t="shared" si="1"/>
        <v>0</v>
      </c>
    </row>
    <row r="11" spans="1:5" ht="11.25">
      <c r="A11" s="11" t="s">
        <v>37</v>
      </c>
      <c r="B11" s="26">
        <v>16500000</v>
      </c>
      <c r="C11" s="26">
        <v>19200000</v>
      </c>
      <c r="D11" s="52">
        <f t="shared" si="0"/>
        <v>0.16363636363636358</v>
      </c>
      <c r="E11" s="52">
        <f t="shared" si="1"/>
        <v>2700000</v>
      </c>
    </row>
    <row r="12" spans="1:5" ht="11.25">
      <c r="A12" s="11" t="s">
        <v>38</v>
      </c>
      <c r="B12" s="26">
        <v>21000000</v>
      </c>
      <c r="C12" s="26">
        <v>19000000</v>
      </c>
      <c r="D12" s="52">
        <f t="shared" si="0"/>
        <v>-0.09523809523809523</v>
      </c>
      <c r="E12" s="52">
        <f t="shared" si="1"/>
        <v>-2000000</v>
      </c>
    </row>
    <row r="13" spans="1:5" ht="11.25">
      <c r="A13" s="11" t="s">
        <v>7</v>
      </c>
      <c r="B13" s="26">
        <v>9600000</v>
      </c>
      <c r="C13" s="26">
        <v>10700000</v>
      </c>
      <c r="D13" s="52">
        <f t="shared" si="0"/>
        <v>0.11458333333333326</v>
      </c>
      <c r="E13" s="52">
        <f t="shared" si="1"/>
        <v>1100000</v>
      </c>
    </row>
    <row r="14" spans="1:5" ht="11.25">
      <c r="A14" s="11" t="s">
        <v>8</v>
      </c>
      <c r="B14" s="26">
        <v>47100000</v>
      </c>
      <c r="C14" s="26">
        <v>48900000</v>
      </c>
      <c r="D14" s="52">
        <f t="shared" si="0"/>
        <v>0.03821656050955413</v>
      </c>
      <c r="E14" s="52">
        <f t="shared" si="1"/>
        <v>1800000</v>
      </c>
    </row>
    <row r="15" spans="1:5" ht="11.25">
      <c r="A15" s="11" t="s">
        <v>56</v>
      </c>
      <c r="B15" s="27">
        <v>-4000000</v>
      </c>
      <c r="C15" s="27">
        <v>-5100000</v>
      </c>
      <c r="D15" s="52">
        <f t="shared" si="0"/>
        <v>0.2749999999999999</v>
      </c>
      <c r="E15" s="52">
        <f t="shared" si="1"/>
        <v>-1100000</v>
      </c>
    </row>
    <row r="16" spans="1:5" ht="11.25">
      <c r="A16" s="12" t="s">
        <v>9</v>
      </c>
      <c r="B16" s="28">
        <v>43100000</v>
      </c>
      <c r="C16" s="28">
        <v>43800000</v>
      </c>
      <c r="D16" s="52">
        <f t="shared" si="0"/>
        <v>0.016241299303944245</v>
      </c>
      <c r="E16" s="52">
        <f t="shared" si="1"/>
        <v>700000</v>
      </c>
    </row>
    <row r="17" spans="1:5" ht="11.25">
      <c r="A17" s="12"/>
      <c r="B17" s="26"/>
      <c r="C17" s="26"/>
      <c r="D17" s="52"/>
      <c r="E17" s="52">
        <f t="shared" si="1"/>
        <v>0</v>
      </c>
    </row>
    <row r="18" spans="1:5" ht="11.25">
      <c r="A18" s="11" t="s">
        <v>57</v>
      </c>
      <c r="B18" s="26">
        <v>11100000</v>
      </c>
      <c r="C18" s="26">
        <v>11900000</v>
      </c>
      <c r="D18" s="52">
        <f t="shared" si="0"/>
        <v>0.072072072072072</v>
      </c>
      <c r="E18" s="52">
        <f t="shared" si="1"/>
        <v>800000</v>
      </c>
    </row>
    <row r="19" spans="1:5" ht="11.25">
      <c r="A19" s="11" t="s">
        <v>10</v>
      </c>
      <c r="B19" s="26">
        <v>1400000</v>
      </c>
      <c r="C19" s="26">
        <v>2000000</v>
      </c>
      <c r="D19" s="52">
        <f t="shared" si="0"/>
        <v>0.4285714285714286</v>
      </c>
      <c r="E19" s="52">
        <f t="shared" si="1"/>
        <v>600000</v>
      </c>
    </row>
    <row r="20" spans="1:5" ht="11.25">
      <c r="A20" s="11" t="s">
        <v>58</v>
      </c>
      <c r="B20" s="26">
        <v>1600000</v>
      </c>
      <c r="C20" s="26">
        <v>2800000</v>
      </c>
      <c r="D20" s="52">
        <f t="shared" si="0"/>
        <v>0.75</v>
      </c>
      <c r="E20" s="52">
        <f t="shared" si="1"/>
        <v>1200000</v>
      </c>
    </row>
    <row r="21" spans="1:5" ht="11.25">
      <c r="A21" s="11" t="s">
        <v>73</v>
      </c>
      <c r="B21" s="26">
        <v>2100000</v>
      </c>
      <c r="C21" s="26">
        <v>2200000</v>
      </c>
      <c r="D21" s="52">
        <f t="shared" si="0"/>
        <v>0.04761904761904767</v>
      </c>
      <c r="E21" s="52">
        <f t="shared" si="1"/>
        <v>100000</v>
      </c>
    </row>
    <row r="22" spans="1:5" ht="11.25">
      <c r="A22" s="11" t="s">
        <v>11</v>
      </c>
      <c r="B22" s="26">
        <v>4200000</v>
      </c>
      <c r="C22" s="26">
        <v>4000000</v>
      </c>
      <c r="D22" s="52">
        <f t="shared" si="0"/>
        <v>-0.04761904761904767</v>
      </c>
      <c r="E22" s="52">
        <f t="shared" si="1"/>
        <v>-200000</v>
      </c>
    </row>
    <row r="23" spans="1:5" ht="11.25">
      <c r="A23" s="11" t="s">
        <v>74</v>
      </c>
      <c r="B23" s="26">
        <v>0</v>
      </c>
      <c r="C23" s="26">
        <v>0</v>
      </c>
      <c r="D23" s="52"/>
      <c r="E23" s="52">
        <f t="shared" si="1"/>
        <v>0</v>
      </c>
    </row>
    <row r="24" spans="1:5" ht="11.25">
      <c r="A24" s="11" t="s">
        <v>59</v>
      </c>
      <c r="B24" s="27">
        <v>-120000</v>
      </c>
      <c r="C24" s="27">
        <v>-115000</v>
      </c>
      <c r="D24" s="52">
        <f t="shared" si="0"/>
        <v>-0.04166666666666663</v>
      </c>
      <c r="E24" s="52">
        <f t="shared" si="1"/>
        <v>5000</v>
      </c>
    </row>
    <row r="25" spans="1:5" ht="11.25">
      <c r="A25" s="12" t="s">
        <v>62</v>
      </c>
      <c r="B25" s="28">
        <v>20280000</v>
      </c>
      <c r="C25" s="28">
        <v>22785000</v>
      </c>
      <c r="D25" s="52">
        <f t="shared" si="0"/>
        <v>0.12352071005917153</v>
      </c>
      <c r="E25" s="52">
        <f t="shared" si="1"/>
        <v>2505000</v>
      </c>
    </row>
    <row r="26" spans="1:5" ht="11.25">
      <c r="A26" s="12"/>
      <c r="B26" s="26"/>
      <c r="C26" s="26"/>
      <c r="D26" s="52"/>
      <c r="E26" s="52">
        <f t="shared" si="1"/>
        <v>0</v>
      </c>
    </row>
    <row r="27" spans="1:5" ht="11.25">
      <c r="A27" s="11" t="s">
        <v>12</v>
      </c>
      <c r="B27" s="26">
        <v>380000</v>
      </c>
      <c r="C27" s="26">
        <v>400000</v>
      </c>
      <c r="D27" s="52">
        <f t="shared" si="0"/>
        <v>0.05263157894736836</v>
      </c>
      <c r="E27" s="52">
        <f t="shared" si="1"/>
        <v>20000</v>
      </c>
    </row>
    <row r="28" spans="1:5" ht="11.25">
      <c r="A28" s="13" t="s">
        <v>63</v>
      </c>
      <c r="B28" s="30">
        <v>67490000</v>
      </c>
      <c r="C28" s="30">
        <v>70215000</v>
      </c>
      <c r="D28" s="52">
        <f t="shared" si="0"/>
        <v>0.04037635205215584</v>
      </c>
      <c r="E28" s="52">
        <f t="shared" si="1"/>
        <v>2725000</v>
      </c>
    </row>
    <row r="29" spans="1:5" ht="11.25">
      <c r="A29" s="13"/>
      <c r="B29" s="26"/>
      <c r="C29" s="26"/>
      <c r="D29" s="52"/>
      <c r="E29" s="52">
        <f t="shared" si="1"/>
        <v>0</v>
      </c>
    </row>
    <row r="30" spans="1:5" ht="11.25">
      <c r="A30" s="11" t="s">
        <v>13</v>
      </c>
      <c r="B30" s="26">
        <v>7400000</v>
      </c>
      <c r="C30" s="26">
        <v>20000000</v>
      </c>
      <c r="D30" s="52">
        <f t="shared" si="0"/>
        <v>1.7027027027027026</v>
      </c>
      <c r="E30" s="52">
        <f t="shared" si="1"/>
        <v>12600000</v>
      </c>
    </row>
    <row r="31" spans="1:5" ht="11.25">
      <c r="A31" s="11"/>
      <c r="B31" s="26"/>
      <c r="C31" s="26"/>
      <c r="D31" s="52"/>
      <c r="E31" s="52">
        <f t="shared" si="1"/>
        <v>0</v>
      </c>
    </row>
    <row r="32" spans="1:5" ht="11.25">
      <c r="A32" s="11" t="s">
        <v>14</v>
      </c>
      <c r="B32" s="26">
        <v>21000000</v>
      </c>
      <c r="C32" s="26">
        <v>32000000</v>
      </c>
      <c r="D32" s="52">
        <f t="shared" si="0"/>
        <v>0.5238095238095237</v>
      </c>
      <c r="E32" s="52">
        <f t="shared" si="1"/>
        <v>11000000</v>
      </c>
    </row>
    <row r="33" spans="1:5" ht="11.25">
      <c r="A33" s="11" t="s">
        <v>15</v>
      </c>
      <c r="B33" s="26">
        <v>19000000</v>
      </c>
      <c r="C33" s="26">
        <v>19000000</v>
      </c>
      <c r="D33" s="52">
        <f t="shared" si="0"/>
        <v>0</v>
      </c>
      <c r="E33" s="52">
        <f t="shared" si="1"/>
        <v>0</v>
      </c>
    </row>
    <row r="34" spans="1:5" ht="11.25">
      <c r="A34" s="11" t="s">
        <v>16</v>
      </c>
      <c r="B34" s="26">
        <v>115000000</v>
      </c>
      <c r="C34" s="26">
        <v>117000000</v>
      </c>
      <c r="D34" s="52">
        <f t="shared" si="0"/>
        <v>0.017391304347825987</v>
      </c>
      <c r="E34" s="52">
        <f t="shared" si="1"/>
        <v>2000000</v>
      </c>
    </row>
    <row r="35" spans="1:5" ht="11.25">
      <c r="A35" s="11" t="s">
        <v>17</v>
      </c>
      <c r="B35" s="26">
        <v>320000</v>
      </c>
      <c r="C35" s="26">
        <v>320000</v>
      </c>
      <c r="D35" s="52">
        <f t="shared" si="0"/>
        <v>0</v>
      </c>
      <c r="E35" s="52">
        <f t="shared" si="1"/>
        <v>0</v>
      </c>
    </row>
    <row r="36" spans="1:5" ht="11.25">
      <c r="A36" s="11" t="s">
        <v>18</v>
      </c>
      <c r="B36" s="26">
        <v>5300000</v>
      </c>
      <c r="C36" s="26">
        <v>5400000</v>
      </c>
      <c r="D36" s="52">
        <f t="shared" si="0"/>
        <v>0.018867924528301883</v>
      </c>
      <c r="E36" s="52">
        <f t="shared" si="1"/>
        <v>100000</v>
      </c>
    </row>
    <row r="37" spans="1:5" ht="11.25">
      <c r="A37" s="11" t="s">
        <v>75</v>
      </c>
      <c r="B37" s="26">
        <v>605000</v>
      </c>
      <c r="C37" s="26">
        <v>605000</v>
      </c>
      <c r="D37" s="52">
        <f t="shared" si="0"/>
        <v>0</v>
      </c>
      <c r="E37" s="52">
        <f t="shared" si="1"/>
        <v>0</v>
      </c>
    </row>
    <row r="38" spans="1:5" ht="11.25">
      <c r="A38" s="11" t="s">
        <v>60</v>
      </c>
      <c r="B38" s="26">
        <v>150000</v>
      </c>
      <c r="C38" s="26">
        <v>250000</v>
      </c>
      <c r="D38" s="52">
        <f t="shared" si="0"/>
        <v>0.6666666666666667</v>
      </c>
      <c r="E38" s="52">
        <f t="shared" si="1"/>
        <v>100000</v>
      </c>
    </row>
    <row r="39" spans="1:5" ht="11.25">
      <c r="A39" s="11" t="s">
        <v>61</v>
      </c>
      <c r="B39" s="26">
        <v>161375000</v>
      </c>
      <c r="C39" s="26">
        <v>174575000</v>
      </c>
      <c r="D39" s="52">
        <f t="shared" si="0"/>
        <v>0.08179705654531366</v>
      </c>
      <c r="E39" s="52">
        <f t="shared" si="1"/>
        <v>13200000</v>
      </c>
    </row>
    <row r="40" spans="1:5" ht="11.25">
      <c r="A40" s="11" t="s">
        <v>19</v>
      </c>
      <c r="B40" s="27">
        <v>-53300000</v>
      </c>
      <c r="C40" s="27">
        <v>-58970000</v>
      </c>
      <c r="D40" s="52">
        <f t="shared" si="0"/>
        <v>0.1063789868667917</v>
      </c>
      <c r="E40" s="52">
        <f t="shared" si="1"/>
        <v>-5670000</v>
      </c>
    </row>
    <row r="41" spans="1:5" ht="11.25">
      <c r="A41" s="14" t="s">
        <v>64</v>
      </c>
      <c r="B41" s="31">
        <v>108075000</v>
      </c>
      <c r="C41" s="31">
        <v>115605000</v>
      </c>
      <c r="D41" s="52">
        <f t="shared" si="0"/>
        <v>0.06967383761276902</v>
      </c>
      <c r="E41" s="52">
        <f t="shared" si="1"/>
        <v>7530000</v>
      </c>
    </row>
    <row r="42" spans="1:5" ht="11.25">
      <c r="A42" s="11"/>
      <c r="B42" s="26"/>
      <c r="C42" s="26"/>
      <c r="D42" s="52"/>
      <c r="E42" s="52">
        <f t="shared" si="1"/>
        <v>0</v>
      </c>
    </row>
    <row r="43" spans="1:5" ht="11.25">
      <c r="A43" s="11" t="s">
        <v>20</v>
      </c>
      <c r="B43" s="26">
        <v>2300000</v>
      </c>
      <c r="C43" s="26">
        <v>1800000</v>
      </c>
      <c r="D43" s="52">
        <f t="shared" si="0"/>
        <v>-0.21739130434782605</v>
      </c>
      <c r="E43" s="52">
        <f t="shared" si="1"/>
        <v>-500000</v>
      </c>
    </row>
    <row r="44" spans="1:5" ht="11.25">
      <c r="A44" s="13" t="s">
        <v>36</v>
      </c>
      <c r="B44" s="30">
        <v>117775000</v>
      </c>
      <c r="C44" s="30">
        <v>137405000</v>
      </c>
      <c r="D44" s="52">
        <f t="shared" si="0"/>
        <v>0.16667374230524312</v>
      </c>
      <c r="E44" s="52">
        <f t="shared" si="1"/>
        <v>19630000</v>
      </c>
    </row>
    <row r="45" spans="1:5" ht="11.25">
      <c r="A45" s="11"/>
      <c r="B45" s="26"/>
      <c r="C45" s="26"/>
      <c r="D45" s="52"/>
      <c r="E45" s="52">
        <f t="shared" si="1"/>
        <v>0</v>
      </c>
    </row>
    <row r="46" spans="1:5" ht="12" thickBot="1">
      <c r="A46" s="13" t="s">
        <v>65</v>
      </c>
      <c r="B46" s="32">
        <v>185265000</v>
      </c>
      <c r="C46" s="32">
        <v>207620000</v>
      </c>
      <c r="D46" s="52">
        <f t="shared" si="0"/>
        <v>0.12066499338784986</v>
      </c>
      <c r="E46" s="52">
        <f t="shared" si="1"/>
        <v>22355000</v>
      </c>
    </row>
    <row r="47" spans="1:5" ht="12" thickTop="1">
      <c r="A47" s="13"/>
      <c r="B47" s="28"/>
      <c r="C47" s="28"/>
      <c r="D47" s="52"/>
      <c r="E47" s="52">
        <f t="shared" si="1"/>
        <v>0</v>
      </c>
    </row>
    <row r="48" spans="1:5" ht="11.25">
      <c r="A48" s="12" t="s">
        <v>22</v>
      </c>
      <c r="B48" s="28"/>
      <c r="C48" s="28"/>
      <c r="D48" s="52"/>
      <c r="E48" s="52">
        <f t="shared" si="1"/>
        <v>0</v>
      </c>
    </row>
    <row r="49" spans="1:5" ht="11.25">
      <c r="A49" s="11" t="s">
        <v>76</v>
      </c>
      <c r="B49" s="26">
        <v>33000000</v>
      </c>
      <c r="C49" s="26">
        <v>33000000</v>
      </c>
      <c r="D49" s="52">
        <f t="shared" si="0"/>
        <v>0</v>
      </c>
      <c r="E49" s="52">
        <f t="shared" si="1"/>
        <v>0</v>
      </c>
    </row>
    <row r="50" spans="1:5" ht="11.25">
      <c r="A50" s="11" t="s">
        <v>23</v>
      </c>
      <c r="B50" s="26">
        <v>11200000</v>
      </c>
      <c r="C50" s="26">
        <v>7000000</v>
      </c>
      <c r="D50" s="52">
        <f t="shared" si="0"/>
        <v>-0.375</v>
      </c>
      <c r="E50" s="52">
        <f t="shared" si="1"/>
        <v>-4200000</v>
      </c>
    </row>
    <row r="51" spans="1:5" ht="11.25">
      <c r="A51" s="11" t="s">
        <v>24</v>
      </c>
      <c r="B51" s="26">
        <v>450000</v>
      </c>
      <c r="C51" s="26">
        <v>400000</v>
      </c>
      <c r="D51" s="52">
        <f t="shared" si="0"/>
        <v>-0.11111111111111116</v>
      </c>
      <c r="E51" s="52">
        <f t="shared" si="1"/>
        <v>-50000</v>
      </c>
    </row>
    <row r="52" spans="1:5" ht="11.25">
      <c r="A52" s="11" t="s">
        <v>25</v>
      </c>
      <c r="B52" s="26">
        <v>1200000</v>
      </c>
      <c r="C52" s="26">
        <v>1700000</v>
      </c>
      <c r="D52" s="52">
        <f t="shared" si="0"/>
        <v>0.41666666666666674</v>
      </c>
      <c r="E52" s="52">
        <f t="shared" si="1"/>
        <v>500000</v>
      </c>
    </row>
    <row r="53" spans="1:5" ht="11.25">
      <c r="A53" s="13" t="s">
        <v>26</v>
      </c>
      <c r="B53" s="29">
        <v>45850000</v>
      </c>
      <c r="C53" s="29">
        <v>42100000</v>
      </c>
      <c r="D53" s="52">
        <f t="shared" si="0"/>
        <v>-0.08178844056706647</v>
      </c>
      <c r="E53" s="52">
        <f t="shared" si="1"/>
        <v>-3750000</v>
      </c>
    </row>
    <row r="54" spans="1:5" ht="11.25">
      <c r="A54" s="13"/>
      <c r="B54" s="26"/>
      <c r="C54" s="26"/>
      <c r="D54" s="52"/>
      <c r="E54" s="52">
        <f t="shared" si="1"/>
        <v>0</v>
      </c>
    </row>
    <row r="55" spans="1:5" ht="11.25">
      <c r="A55" s="11" t="s">
        <v>66</v>
      </c>
      <c r="B55" s="26">
        <v>1300000</v>
      </c>
      <c r="C55" s="26">
        <v>2300000</v>
      </c>
      <c r="D55" s="52">
        <f t="shared" si="0"/>
        <v>0.7692307692307692</v>
      </c>
      <c r="E55" s="52">
        <f t="shared" si="1"/>
        <v>1000000</v>
      </c>
    </row>
    <row r="56" spans="1:5" ht="11.25">
      <c r="A56" s="11" t="s">
        <v>77</v>
      </c>
      <c r="B56" s="26">
        <v>29635000</v>
      </c>
      <c r="C56" s="26">
        <v>48440000</v>
      </c>
      <c r="D56" s="52">
        <f t="shared" si="0"/>
        <v>0.6345537371351442</v>
      </c>
      <c r="E56" s="52">
        <f t="shared" si="1"/>
        <v>18805000</v>
      </c>
    </row>
    <row r="57" spans="1:5" ht="11.25">
      <c r="A57" s="11" t="s">
        <v>27</v>
      </c>
      <c r="B57" s="26"/>
      <c r="C57" s="26"/>
      <c r="D57" s="52"/>
      <c r="E57" s="52">
        <f t="shared" si="1"/>
        <v>0</v>
      </c>
    </row>
    <row r="58" spans="1:5" ht="11.25">
      <c r="A58" s="13" t="s">
        <v>67</v>
      </c>
      <c r="B58" s="29">
        <v>30935000</v>
      </c>
      <c r="C58" s="29">
        <v>50740000</v>
      </c>
      <c r="D58" s="52">
        <f t="shared" si="0"/>
        <v>0.6402133505737837</v>
      </c>
      <c r="E58" s="52">
        <f t="shared" si="1"/>
        <v>19805000</v>
      </c>
    </row>
    <row r="59" spans="1:5" ht="11.25">
      <c r="A59" s="11"/>
      <c r="B59" s="26"/>
      <c r="C59" s="26"/>
      <c r="D59" s="52"/>
      <c r="E59" s="52">
        <f t="shared" si="1"/>
        <v>0</v>
      </c>
    </row>
    <row r="60" spans="1:5" ht="11.25">
      <c r="A60" s="13" t="s">
        <v>68</v>
      </c>
      <c r="B60" s="31">
        <v>76785000</v>
      </c>
      <c r="C60" s="31">
        <v>92840000</v>
      </c>
      <c r="D60" s="52">
        <f t="shared" si="0"/>
        <v>0.2090903171192291</v>
      </c>
      <c r="E60" s="52">
        <f t="shared" si="1"/>
        <v>16055000</v>
      </c>
    </row>
    <row r="61" spans="1:5" ht="11.25">
      <c r="A61" s="11"/>
      <c r="B61" s="26"/>
      <c r="C61" s="26"/>
      <c r="D61" s="52"/>
      <c r="E61" s="52">
        <f t="shared" si="1"/>
        <v>0</v>
      </c>
    </row>
    <row r="62" spans="1:5" ht="11.25">
      <c r="A62" s="11" t="s">
        <v>28</v>
      </c>
      <c r="B62" s="26">
        <v>9700000</v>
      </c>
      <c r="C62" s="26">
        <v>9700000</v>
      </c>
      <c r="D62" s="52">
        <f t="shared" si="0"/>
        <v>0</v>
      </c>
      <c r="E62" s="52">
        <f t="shared" si="1"/>
        <v>0</v>
      </c>
    </row>
    <row r="63" spans="1:5" ht="11.25">
      <c r="A63" s="11" t="s">
        <v>69</v>
      </c>
      <c r="B63" s="26">
        <v>0</v>
      </c>
      <c r="C63" s="26">
        <v>0</v>
      </c>
      <c r="D63" s="52"/>
      <c r="E63" s="52">
        <f t="shared" si="1"/>
        <v>0</v>
      </c>
    </row>
    <row r="64" spans="1:5" ht="11.25">
      <c r="A64" s="11" t="s">
        <v>29</v>
      </c>
      <c r="B64" s="26">
        <v>86000000</v>
      </c>
      <c r="C64" s="26">
        <v>90000000</v>
      </c>
      <c r="D64" s="52">
        <f t="shared" si="0"/>
        <v>0.04651162790697683</v>
      </c>
      <c r="E64" s="52">
        <f t="shared" si="1"/>
        <v>4000000</v>
      </c>
    </row>
    <row r="65" spans="1:5" ht="11.25">
      <c r="A65" s="11" t="s">
        <v>52</v>
      </c>
      <c r="B65" s="26">
        <v>1370000</v>
      </c>
      <c r="C65" s="26">
        <v>1490000</v>
      </c>
      <c r="D65" s="52">
        <f t="shared" si="0"/>
        <v>0.0875912408759123</v>
      </c>
      <c r="E65" s="52">
        <f t="shared" si="1"/>
        <v>120000</v>
      </c>
    </row>
    <row r="66" spans="1:5" ht="11.25">
      <c r="A66" s="11" t="s">
        <v>30</v>
      </c>
      <c r="B66" s="26">
        <v>0</v>
      </c>
      <c r="C66" s="26">
        <v>0</v>
      </c>
      <c r="D66" s="52"/>
      <c r="E66" s="52">
        <f t="shared" si="1"/>
        <v>0</v>
      </c>
    </row>
    <row r="67" spans="1:5" ht="11.25">
      <c r="A67" s="11" t="s">
        <v>31</v>
      </c>
      <c r="B67" s="26">
        <v>11680000</v>
      </c>
      <c r="C67" s="26">
        <v>11410000</v>
      </c>
      <c r="D67" s="52">
        <f t="shared" si="0"/>
        <v>-0.023116438356164393</v>
      </c>
      <c r="E67" s="52">
        <f t="shared" si="1"/>
        <v>-270000</v>
      </c>
    </row>
    <row r="68" spans="1:5" ht="11.25">
      <c r="A68" s="11" t="s">
        <v>70</v>
      </c>
      <c r="B68" s="26">
        <v>-270000</v>
      </c>
      <c r="C68" s="26">
        <v>2180000</v>
      </c>
      <c r="D68" s="52">
        <f t="shared" si="0"/>
        <v>-9.074074074074074</v>
      </c>
      <c r="E68" s="52">
        <f t="shared" si="1"/>
        <v>2450000</v>
      </c>
    </row>
    <row r="69" spans="1:5" ht="11.25">
      <c r="A69" s="13" t="s">
        <v>71</v>
      </c>
      <c r="B69" s="33">
        <v>108480000</v>
      </c>
      <c r="C69" s="33">
        <v>114780000</v>
      </c>
      <c r="D69" s="52">
        <f t="shared" si="0"/>
        <v>0.05807522123893816</v>
      </c>
      <c r="E69" s="52">
        <f t="shared" si="1"/>
        <v>6300000</v>
      </c>
    </row>
    <row r="70" spans="1:5" ht="11.25">
      <c r="A70" s="11"/>
      <c r="B70" s="26"/>
      <c r="C70" s="26"/>
      <c r="D70" s="52"/>
      <c r="E70" s="52">
        <f t="shared" si="1"/>
        <v>0</v>
      </c>
    </row>
    <row r="71" spans="1:5" ht="11.25">
      <c r="A71" s="22" t="s">
        <v>72</v>
      </c>
      <c r="B71" s="34">
        <v>185265000</v>
      </c>
      <c r="C71" s="34">
        <v>207620000</v>
      </c>
      <c r="D71" s="52">
        <f t="shared" si="0"/>
        <v>0.12066499338784986</v>
      </c>
      <c r="E71" s="52">
        <f t="shared" si="1"/>
        <v>22355000</v>
      </c>
    </row>
    <row r="73" spans="2:3" ht="11.25">
      <c r="B73" s="35">
        <v>0</v>
      </c>
      <c r="C73" s="35">
        <v>0</v>
      </c>
    </row>
  </sheetData>
  <sheetProtection/>
  <mergeCells count="4">
    <mergeCell ref="A2:C2"/>
    <mergeCell ref="A3:C3"/>
    <mergeCell ref="A4:C4"/>
    <mergeCell ref="B5:C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CSFGT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Yobany Gomez</dc:creator>
  <cp:keywords/>
  <dc:description/>
  <cp:lastModifiedBy>DELFIDO MORALES</cp:lastModifiedBy>
  <cp:lastPrinted>2010-04-17T01:04:16Z</cp:lastPrinted>
  <dcterms:created xsi:type="dcterms:W3CDTF">2007-05-14T16:06:13Z</dcterms:created>
  <dcterms:modified xsi:type="dcterms:W3CDTF">2014-07-21T02:41:17Z</dcterms:modified>
  <cp:category/>
  <cp:version/>
  <cp:contentType/>
  <cp:contentStatus/>
</cp:coreProperties>
</file>